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<sst xmlns="http://schemas.openxmlformats.org/spreadsheetml/2006/main" count="3643" uniqueCount="2775">
  <si>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</si>
  <si>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</si>
  <si>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</si>
  <si>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</si>
  <si>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</si>
  <si>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</si>
  <si>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</si>
  <si>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</si>
  <si>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</si>
  <si>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</si>
  <si>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</si>
  <si>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</si>
  <si>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</si>
  <si>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</si>
  <si>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</si>
  <si>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</si>
  <si>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</si>
  <si>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</si>
  <si>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</si>
  <si>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</si>
  <si>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</si>
  <si>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</si>
  <si>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</si>
  <si>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</si>
  <si>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</si>
  <si>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</si>
  <si>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</si>
  <si>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</si>
  <si>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</si>
  <si>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</si>
  <si>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</si>
  <si>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</si>
  <si>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</si>
  <si>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</si>
  <si>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</si>
  <si>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</si>
  <si>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</si>
  <si>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</si>
  <si>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</si>
  <si>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</si>
  <si>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</si>
  <si>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</si>
  <si>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</si>
  <si>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</si>
  <si>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</si>
  <si>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</si>
  <si>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</si>
  <si>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</si>
  <si>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</si>
  <si>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</si>
  <si>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</si>
  <si>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</si>
  <si>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</si>
  <si>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</si>
  <si>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</si>
  <si>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</si>
  <si>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</si>
  <si>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</si>
  <si>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</si>
  <si>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</si>
  <si>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</si>
  <si>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</si>
  <si>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</si>
  <si>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</si>
  <si>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</si>
  <si>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</si>
  <si>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</si>
  <si>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</si>
  <si>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</si>
  <si>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</si>
  <si>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</si>
  <si>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</si>
  <si>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</si>
  <si>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</si>
  <si>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</si>
  <si>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</si>
  <si>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</si>
  <si>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</si>
  <si>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</si>
  <si>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</si>
  <si>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</si>
  <si>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</si>
  <si>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</si>
  <si>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</si>
  <si>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</si>
  <si>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</si>
  <si>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</si>
  <si>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</si>
  <si>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</si>
  <si>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</si>
  <si>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</si>
  <si>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</si>
  <si>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</si>
  <si>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</si>
  <si>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</si>
  <si>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</si>
  <si>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</si>
  <si>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</si>
  <si>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</si>
  <si>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</si>
  <si>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</si>
  <si>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</si>
  <si>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</si>
  <si>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</si>
  <si>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</si>
  <si>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</si>
  <si>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</si>
  <si>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</si>
  <si>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</si>
  <si>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</si>
  <si>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</si>
  <si>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</si>
  <si>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</si>
  <si>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</si>
  <si>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</si>
  <si>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</si>
  <si>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</si>
  <si>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</si>
  <si>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</si>
  <si>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</si>
  <si>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</si>
  <si>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</si>
  <si>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</si>
  <si>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</si>
  <si>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</si>
  <si>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</si>
  <si>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</si>
  <si>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</si>
  <si>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</si>
  <si>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</si>
  <si>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</si>
  <si>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</si>
  <si>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</si>
  <si>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</si>
  <si>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</si>
  <si>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</si>
  <si>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</si>
  <si>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</si>
  <si>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</si>
  <si>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</si>
  <si>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</si>
  <si>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</si>
  <si>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</si>
  <si>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</si>
  <si>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</si>
  <si>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</si>
  <si>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</si>
  <si>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</si>
  <si>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</si>
  <si>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</si>
  <si>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</si>
  <si>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</si>
  <si>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</si>
  <si>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</si>
  <si>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</si>
  <si>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</si>
  <si>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</si>
  <si>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</si>
  <si>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</si>
  <si>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</si>
  <si>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</si>
  <si>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</si>
  <si>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</si>
  <si>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</si>
  <si>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</si>
  <si>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</si>
  <si>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</si>
  <si>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</si>
  <si>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</si>
  <si>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</si>
  <si>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</si>
  <si>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</si>
  <si>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</si>
  <si>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</si>
  <si>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</si>
  <si>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</si>
  <si>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</si>
  <si>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</si>
  <si>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</si>
  <si>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</si>
  <si>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</si>
  <si>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</si>
  <si>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</si>
  <si>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</si>
  <si>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</si>
  <si>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</si>
  <si>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</si>
  <si>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</si>
  <si>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</si>
  <si>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</si>
  <si>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</si>
  <si>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</si>
  <si>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</si>
  <si>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</si>
  <si>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</si>
  <si>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</si>
  <si>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</si>
  <si>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</si>
  <si>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</si>
  <si>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</si>
  <si>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</si>
  <si>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</si>
  <si>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</si>
  <si>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</si>
  <si>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</si>
  <si>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</si>
  <si>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</si>
  <si>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</si>
  <si>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</si>
  <si>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</si>
  <si>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</si>
  <si>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</si>
  <si>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</si>
  <si>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</si>
  <si>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</si>
  <si>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</si>
  <si>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</si>
  <si>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</si>
  <si>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</si>
  <si>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</si>
  <si>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</si>
  <si>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</si>
  <si>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</si>
  <si>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</si>
  <si>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</si>
  <si>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</si>
  <si>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</si>
  <si>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</si>
  <si>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</si>
  <si>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</si>
  <si>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</si>
  <si>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</si>
  <si>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</si>
  <si>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</si>
  <si>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</si>
  <si>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</si>
  <si>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</si>
  <si>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</si>
  <si>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</si>
  <si>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</si>
  <si>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</si>
  <si>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</si>
  <si>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</si>
  <si>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</si>
  <si>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</si>
  <si>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</si>
  <si>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</si>
  <si>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</si>
  <si>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</si>
  <si>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</si>
  <si>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</si>
  <si>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</si>
  <si>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</si>
  <si>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</si>
  <si>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</si>
  <si>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</si>
  <si>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</si>
  <si>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</si>
  <si>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</si>
  <si>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</si>
  <si>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</si>
  <si>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</si>
  <si>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</si>
  <si>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</si>
  <si>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</si>
  <si>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</si>
  <si>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</si>
  <si>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</si>
  <si>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</si>
  <si>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</si>
  <si>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</si>
  <si>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</si>
  <si>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</si>
  <si>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</si>
  <si>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</si>
  <si>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</si>
  <si>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</si>
  <si>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</si>
  <si>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</si>
  <si>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</si>
  <si>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</si>
  <si>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</si>
  <si>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</si>
  <si>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</si>
  <si>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</si>
  <si>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</si>
  <si>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</si>
  <si>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</si>
  <si>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</si>
  <si>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</si>
  <si>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</si>
  <si>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</si>
  <si>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</si>
  <si>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</si>
  <si>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</si>
  <si>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</si>
  <si>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</si>
  <si>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</si>
  <si>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</si>
  <si>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</si>
  <si>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</si>
  <si>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</si>
  <si>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</si>
  <si>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</si>
  <si>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</si>
  <si>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</si>
  <si>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</si>
  <si>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</si>
  <si>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</si>
  <si>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</si>
  <si>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</si>
  <si>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</si>
  <si>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</si>
  <si>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</si>
  <si>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</si>
  <si>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</si>
  <si>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</si>
  <si>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</si>
  <si>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</si>
  <si>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</si>
  <si>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</si>
  <si>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</si>
  <si>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</si>
  <si>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</si>
  <si>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</si>
  <si>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</si>
  <si>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</si>
  <si>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</si>
  <si>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</si>
  <si>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</si>
  <si>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</si>
  <si>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</si>
  <si>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</si>
  <si>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</si>
  <si>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</si>
  <si>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</si>
  <si>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</si>
  <si>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</si>
  <si>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</si>
  <si>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</si>
  <si>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</si>
  <si>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</si>
  <si>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</si>
  <si>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</si>
  <si>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</si>
  <si>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</si>
  <si>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</si>
  <si>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</si>
  <si>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</si>
  <si>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</si>
  <si>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</si>
  <si>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</si>
  <si>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</si>
  <si>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</si>
  <si>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</si>
  <si>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</si>
  <si>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</si>
  <si>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</si>
  <si>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</si>
  <si>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</si>
  <si>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</si>
  <si>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</si>
  <si>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</si>
  <si>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</si>
  <si>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</si>
  <si>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</si>
  <si>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</si>
  <si>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</si>
  <si>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</si>
  <si>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</si>
  <si>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</si>
  <si>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</si>
  <si>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</si>
  <si>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</si>
  <si>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</si>
  <si>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</si>
  <si>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</si>
  <si>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</si>
  <si>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</si>
  <si>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</si>
  <si>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</si>
  <si>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</si>
  <si>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</si>
  <si>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</si>
  <si>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</si>
  <si>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</si>
  <si>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</si>
  <si>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</si>
  <si>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</si>
  <si>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</si>
  <si>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</si>
  <si>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</si>
  <si>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</si>
  <si>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</si>
  <si>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</si>
  <si>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</si>
  <si>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</si>
  <si>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</si>
  <si>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</si>
  <si>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</si>
  <si>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</si>
  <si>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</si>
  <si>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</si>
  <si>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</si>
  <si>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</si>
  <si>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</si>
  <si>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</si>
  <si>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</si>
  <si>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</si>
  <si>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</si>
  <si>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</si>
  <si>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</si>
  <si>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</si>
  <si>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</si>
  <si>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</si>
  <si>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</si>
  <si>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</si>
  <si>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</si>
  <si>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</si>
  <si>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</si>
  <si>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</si>
  <si>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</si>
  <si>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</si>
  <si>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</si>
  <si>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</si>
  <si>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</si>
  <si>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</si>
  <si>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</si>
  <si>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</si>
  <si>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</si>
  <si>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</si>
  <si>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</si>
  <si>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</si>
  <si>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</si>
  <si>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</si>
  <si>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</si>
  <si>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</si>
  <si>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</si>
  <si>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</si>
  <si>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</si>
  <si>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</si>
  <si>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</si>
  <si>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</si>
  <si>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</si>
  <si>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</si>
  <si>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</si>
  <si>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</si>
  <si>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</si>
  <si>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</si>
  <si>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</si>
  <si>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</si>
  <si>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</si>
  <si>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</si>
  <si>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</si>
  <si>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</si>
  <si>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</si>
  <si>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</si>
  <si>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</si>
  <si>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</si>
  <si>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</si>
  <si>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</si>
  <si>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</si>
  <si>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</si>
  <si>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</si>
  <si>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</si>
  <si>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</si>
  <si>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</si>
  <si>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</si>
  <si>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</si>
  <si>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</si>
  <si>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</si>
  <si>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</si>
  <si>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</si>
  <si>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</si>
  <si>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</si>
  <si>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</si>
  <si>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</si>
  <si>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</si>
  <si>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</si>
  <si>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</si>
  <si>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</si>
  <si>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</si>
  <si>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</si>
  <si>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</si>
  <si>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</si>
  <si>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</si>
  <si>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</si>
  <si>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</si>
  <si>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</si>
  <si>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</si>
  <si>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</si>
  <si>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</si>
  <si>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</si>
  <si>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</si>
  <si>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</si>
  <si>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</si>
  <si>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</si>
  <si>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</si>
  <si>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</si>
  <si>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</si>
  <si>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</si>
  <si>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</si>
  <si>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</si>
  <si>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</si>
  <si>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</si>
  <si>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</si>
  <si>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</si>
  <si>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</si>
  <si>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</si>
  <si>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</si>
  <si>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</si>
  <si>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</si>
  <si>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</si>
  <si>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</si>
  <si>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</si>
  <si>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</si>
  <si>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</si>
  <si>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</si>
  <si>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</si>
  <si>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</si>
  <si>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</si>
  <si>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</si>
  <si>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</si>
  <si>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</si>
  <si>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</si>
  <si>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</si>
  <si>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</si>
  <si>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</si>
  <si>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</si>
  <si>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</si>
  <si>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</si>
  <si>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</si>
  <si>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</si>
  <si>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</si>
  <si>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</si>
  <si>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</si>
  <si>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</si>
  <si>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</si>
  <si>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</si>
  <si>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</si>
  <si>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</si>
  <si>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</si>
  <si>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</si>
  <si>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</si>
  <si>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</si>
  <si>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</si>
  <si>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</si>
  <si>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</si>
  <si>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</si>
  <si>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</si>
  <si>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</si>
  <si>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</si>
  <si>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</si>
  <si>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</si>
  <si>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</si>
  <si>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</si>
  <si>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</si>
  <si>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</si>
  <si>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</si>
  <si>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</si>
  <si>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</si>
  <si>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</si>
  <si>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</si>
  <si>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</si>
  <si>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</si>
  <si>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</si>
  <si>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</si>
  <si>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</si>
  <si>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</si>
  <si>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</si>
  <si>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</si>
  <si>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</si>
  <si>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</si>
  <si>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</si>
  <si>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</si>
  <si>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</si>
  <si>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</si>
  <si>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</si>
  <si>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</si>
  <si>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</si>
  <si>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</si>
  <si>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</si>
  <si>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</si>
  <si>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</si>
  <si>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</si>
  <si>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</si>
  <si>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</si>
  <si>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</si>
  <si>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</si>
  <si>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</si>
  <si>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</si>
  <si>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</si>
  <si>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</si>
  <si>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</si>
  <si>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</si>
  <si>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</si>
  <si>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</si>
  <si>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</si>
  <si>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</si>
  <si>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</si>
  <si>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</si>
  <si>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</si>
  <si>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</si>
  <si>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</si>
  <si>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</si>
  <si>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</si>
  <si>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</si>
  <si>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</si>
  <si>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</si>
  <si>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</si>
  <si>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</si>
  <si>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</si>
  <si>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</si>
  <si>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</si>
  <si>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</si>
  <si>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</si>
  <si>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</si>
  <si>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</si>
  <si>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</si>
  <si>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</si>
  <si>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</si>
  <si>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</si>
  <si>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</si>
  <si>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</si>
  <si>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</si>
  <si>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</si>
  <si>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</si>
  <si>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</si>
  <si>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</si>
  <si>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</si>
  <si>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</si>
  <si>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</si>
  <si>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</si>
  <si>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</si>
  <si>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</si>
  <si>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</si>
  <si>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</si>
  <si>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</si>
  <si>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</si>
  <si>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</si>
  <si>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</si>
  <si>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</si>
  <si>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</si>
  <si>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</si>
  <si>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</si>
  <si>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</si>
  <si>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</si>
  <si>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</si>
  <si>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</si>
  <si>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</si>
  <si>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</si>
  <si>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</si>
  <si>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</si>
  <si>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</si>
  <si>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</si>
  <si>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</si>
  <si>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</si>
  <si>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</si>
  <si>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</si>
  <si>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</si>
  <si>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</si>
  <si>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</si>
  <si>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</si>
  <si>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</si>
  <si>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</si>
  <si>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</si>
  <si>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</si>
  <si>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</si>
  <si>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</si>
  <si>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</si>
  <si>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</si>
  <si>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</si>
  <si>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</si>
  <si>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</si>
  <si>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</si>
  <si>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</si>
  <si>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</si>
  <si>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</si>
  <si>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</si>
  <si>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</si>
  <si>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</si>
  <si>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</si>
  <si>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</si>
  <si>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</si>
  <si>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</si>
  <si>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</si>
  <si>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</si>
  <si>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</si>
  <si>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</si>
  <si>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</si>
  <si>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</si>
  <si>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</si>
  <si>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</si>
  <si>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</si>
  <si>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</si>
  <si>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</si>
  <si>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</si>
  <si>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</si>
  <si>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</si>
  <si>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</si>
  <si>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</si>
  <si>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</si>
  <si>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</si>
  <si>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</si>
  <si>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</si>
  <si>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</si>
  <si>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</si>
  <si>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</si>
  <si>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</si>
  <si>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</si>
  <si>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</si>
  <si>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</si>
  <si>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</si>
  <si>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</si>
  <si>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</si>
  <si>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</si>
  <si>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</si>
  <si>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</si>
  <si>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</si>
  <si>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</si>
  <si>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</si>
  <si>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</si>
  <si>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</si>
  <si>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</si>
  <si>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</si>
  <si>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</si>
  <si>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</si>
  <si>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</si>
  <si>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</si>
  <si>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</si>
  <si>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</si>
  <si>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</si>
  <si>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</si>
  <si>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</si>
  <si>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</si>
  <si>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</si>
  <si>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</si>
  <si>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</si>
  <si>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</si>
  <si>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</si>
  <si>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</si>
  <si>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</si>
  <si>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</si>
  <si>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</si>
  <si>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</si>
  <si>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</si>
  <si>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</si>
  <si>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</si>
  <si>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</si>
  <si>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</si>
  <si>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</si>
  <si>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</si>
  <si>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</si>
  <si>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</si>
  <si>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</si>
  <si>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</si>
  <si>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</si>
  <si>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</si>
  <si>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</si>
  <si>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</si>
  <si>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</si>
  <si>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</si>
  <si>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</si>
  <si>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</si>
  <si>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</si>
  <si>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</si>
  <si>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</si>
  <si>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</si>
  <si>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</si>
  <si>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</si>
  <si>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</si>
  <si>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</si>
  <si>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</si>
  <si>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</si>
  <si>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</si>
  <si>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</si>
  <si>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</si>
  <si>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</si>
  <si>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</si>
  <si>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</si>
  <si>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</si>
  <si>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</si>
  <si>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</si>
  <si>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</si>
  <si>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</si>
  <si>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</si>
  <si>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</si>
  <si>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</si>
  <si>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</si>
  <si>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</si>
  <si>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</si>
  <si>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</si>
  <si>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</si>
  <si>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</si>
  <si>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</si>
  <si>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</si>
  <si>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</si>
  <si>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</si>
  <si>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</si>
  <si>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</si>
  <si>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</si>
  <si>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</si>
  <si>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</si>
  <si>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</si>
  <si>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</si>
  <si>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</si>
  <si>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</si>
  <si>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</si>
  <si>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</si>
  <si>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</si>
  <si>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</si>
  <si>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</si>
  <si>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</si>
  <si>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</si>
  <si>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</si>
  <si>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</si>
  <si>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</si>
  <si>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</si>
  <si>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</si>
  <si>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</si>
  <si>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</si>
  <si>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</si>
  <si>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</si>
  <si>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</si>
  <si>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</si>
  <si>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</si>
  <si>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</si>
  <si>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</si>
  <si>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</si>
  <si>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</si>
  <si>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</si>
  <si>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</si>
  <si>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</si>
  <si>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</si>
  <si>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</si>
  <si>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</si>
  <si>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</si>
  <si>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</si>
  <si>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</si>
  <si>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</si>
  <si>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</si>
  <si>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</si>
  <si>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</si>
  <si>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</si>
  <si>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</si>
  <si>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</si>
  <si>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</si>
  <si>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</si>
  <si>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</si>
  <si>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</si>
  <si>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</si>
  <si>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</si>
  <si>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</si>
  <si>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</si>
  <si>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</si>
  <si>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</si>
  <si>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</si>
  <si>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</si>
  <si>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</si>
  <si>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</si>
  <si>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</si>
  <si>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</si>
  <si>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</si>
  <si>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</si>
  <si>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</si>
  <si>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</si>
  <si>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</si>
  <si>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</si>
  <si>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</si>
  <si>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</si>
  <si>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</si>
  <si>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</si>
  <si>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</si>
  <si>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</si>
  <si>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</si>
  <si>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</si>
  <si>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</si>
  <si>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</si>
  <si>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</si>
  <si>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</si>
  <si>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</si>
  <si>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</si>
  <si>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</si>
  <si>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</si>
  <si>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</si>
  <si>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</si>
  <si>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</si>
  <si>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</si>
  <si>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</si>
  <si>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</si>
  <si>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</si>
  <si>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</si>
  <si>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</si>
  <si>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</si>
  <si>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</si>
  <si>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</si>
  <si>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</si>
  <si>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</si>
  <si>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</si>
  <si>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</si>
  <si>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</si>
  <si>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</si>
  <si>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</si>
  <si>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</si>
  <si>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</si>
  <si>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</si>
  <si>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</si>
  <si>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</si>
  <si>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</si>
  <si>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</si>
  <si>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</si>
  <si>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</si>
  <si>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</si>
  <si>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</si>
  <si>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</si>
  <si>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</si>
  <si>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</si>
  <si>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</si>
  <si>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</si>
  <si>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</si>
  <si>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</si>
  <si>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</si>
  <si>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</si>
  <si>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</si>
  <si>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</si>
  <si>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</si>
  <si>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</si>
  <si>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</si>
  <si>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</si>
  <si>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</si>
  <si>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</si>
  <si>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</si>
  <si>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</si>
  <si>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</si>
  <si>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</si>
  <si>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</si>
  <si>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</si>
  <si>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</si>
  <si>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</si>
  <si>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</si>
  <si>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</si>
  <si>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</si>
  <si>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</si>
  <si>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</si>
  <si>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</si>
  <si>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</si>
  <si>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</si>
  <si>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</si>
  <si>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</si>
  <si>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</si>
  <si>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</si>
  <si>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</si>
  <si>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</si>
  <si>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</si>
  <si>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</si>
  <si>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</si>
  <si>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</si>
  <si>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</si>
  <si>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</si>
  <si>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</si>
  <si>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</si>
  <si>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</si>
  <si>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</si>
  <si>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</si>
  <si>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</si>
  <si>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</si>
  <si>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</si>
  <si>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</si>
  <si>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</si>
  <si>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</si>
  <si>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</si>
  <si>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</si>
  <si>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</si>
  <si>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</si>
  <si>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</si>
  <si>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</si>
  <si>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</si>
  <si>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</si>
  <si>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</si>
  <si>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</si>
  <si>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</si>
  <si>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</si>
  <si>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</si>
  <si>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</si>
  <si>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</si>
  <si>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</si>
  <si>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</si>
  <si>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</si>
  <si>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</si>
  <si>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</si>
  <si>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</si>
  <si>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</si>
  <si>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</si>
  <si>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</si>
  <si>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</si>
  <si>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</si>
  <si>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</si>
  <si>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</si>
  <si>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</si>
  <si>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</si>
  <si>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</si>
  <si>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</si>
  <si>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</si>
  <si>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</si>
  <si>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</si>
  <si>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</si>
  <si>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</si>
  <si>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</si>
  <si>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</si>
  <si>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</si>
  <si>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</si>
  <si>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</si>
  <si>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</si>
  <si>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</si>
  <si>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</si>
  <si>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</si>
  <si>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</si>
  <si>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</si>
  <si>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</si>
  <si>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</si>
  <si>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</si>
  <si>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</si>
  <si>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</si>
  <si>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</si>
  <si>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</si>
  <si>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</si>
  <si>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</si>
  <si>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</si>
  <si>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</si>
  <si>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</si>
  <si>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</si>
  <si>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</si>
  <si>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</si>
  <si>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</si>
  <si>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</si>
  <si>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</si>
  <si>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</si>
  <si>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</si>
  <si>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</si>
  <si>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</si>
  <si>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</si>
  <si>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</si>
  <si>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</si>
  <si>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</si>
  <si>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</si>
  <si>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</si>
  <si>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</si>
  <si>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</si>
  <si>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</si>
  <si>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</si>
  <si>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</si>
  <si>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</si>
  <si>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</si>
  <si>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</si>
  <si>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</si>
  <si>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</si>
  <si>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</si>
  <si>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</si>
  <si>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</si>
  <si>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</si>
  <si>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</si>
  <si>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</si>
  <si>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</si>
  <si>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</si>
  <si>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</si>
  <si>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</si>
  <si>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</si>
  <si>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</si>
  <si>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</si>
  <si>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</si>
  <si>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</si>
  <si>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</si>
  <si>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</si>
  <si>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</si>
  <si>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</si>
  <si>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</si>
  <si>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</si>
  <si>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</si>
  <si>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</si>
  <si>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</si>
  <si>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</si>
  <si>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</si>
  <si>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</si>
  <si>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</si>
  <si>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</si>
  <si>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</si>
  <si>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</si>
  <si>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</si>
  <si>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</si>
  <si>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</si>
  <si>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</si>
  <si>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</si>
  <si>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</si>
  <si>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</si>
  <si>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</si>
  <si>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</si>
  <si>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</si>
  <si>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</si>
  <si>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</si>
  <si>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</si>
  <si>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</si>
  <si>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</si>
  <si>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</si>
  <si>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</si>
  <si>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</si>
  <si>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</si>
  <si>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</si>
  <si>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</si>
  <si>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</si>
  <si>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</si>
  <si>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</si>
  <si>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</si>
  <si>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</si>
  <si>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</si>
  <si>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</si>
  <si>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</si>
  <si>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</si>
  <si>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</si>
  <si>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</si>
  <si>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</si>
  <si>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</si>
  <si>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</si>
  <si>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</si>
  <si>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</si>
  <si>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</si>
  <si>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</si>
  <si>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</si>
  <si>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</si>
  <si>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</si>
  <si>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</si>
  <si>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</si>
  <si>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</si>
  <si>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</si>
  <si>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</si>
  <si>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</si>
  <si>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</si>
  <si>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</si>
  <si>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</si>
  <si>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</si>
  <si>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</si>
  <si>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</si>
  <si>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</si>
  <si>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</si>
  <si>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</si>
  <si>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</si>
  <si>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</si>
  <si>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</si>
  <si>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</si>
  <si>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</si>
  <si>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</si>
  <si>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</si>
  <si>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</si>
  <si>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</si>
  <si>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</si>
  <si>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</si>
  <si>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</si>
  <si>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</si>
  <si>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</si>
  <si>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</si>
  <si>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</si>
  <si>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</si>
  <si>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</si>
  <si>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</si>
  <si>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</si>
  <si>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</si>
  <si>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</si>
  <si>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</si>
  <si>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</si>
  <si>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</si>
  <si>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</si>
  <si>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</si>
  <si>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</si>
  <si>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</si>
  <si>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</si>
  <si>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</si>
  <si>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</si>
  <si>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</si>
  <si>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</si>
  <si>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</si>
  <si>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</si>
  <si>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</si>
  <si>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</si>
  <si>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</si>
  <si>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</si>
  <si>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</si>
  <si>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</si>
  <si>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</si>
  <si>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</si>
  <si>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</si>
  <si>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</si>
  <si>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</si>
  <si>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</si>
  <si>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</si>
  <si>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</si>
  <si>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</si>
  <si>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</si>
  <si>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</si>
  <si>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</si>
  <si>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</si>
  <si>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</si>
  <si>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</si>
  <si>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</si>
  <si>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</si>
  <si>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</si>
  <si>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</si>
  <si>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</si>
  <si>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</si>
  <si>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</si>
  <si>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</si>
  <si>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</si>
  <si>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</si>
  <si>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</si>
  <si>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</si>
  <si>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</si>
  <si>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</si>
  <si>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</si>
  <si>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</si>
  <si>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</si>
  <si>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</si>
  <si>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</si>
  <si>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</si>
  <si>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</si>
  <si>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</si>
  <si>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</si>
  <si>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</si>
  <si>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</si>
  <si>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</si>
  <si>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</si>
  <si>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</si>
  <si>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</si>
  <si>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</si>
  <si>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</si>
  <si>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</si>
  <si>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</si>
  <si>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</si>
  <si>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</si>
  <si>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</si>
  <si>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</si>
  <si>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</si>
  <si>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</si>
  <si>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</si>
  <si>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</si>
  <si>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</si>
  <si>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</si>
  <si>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</si>
  <si>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</si>
  <si>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</si>
  <si>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</si>
  <si>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</si>
  <si>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</si>
  <si>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</si>
  <si>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</si>
  <si>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</si>
  <si>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</si>
  <si>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</si>
  <si>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</si>
  <si>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</si>
  <si>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</si>
  <si>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</si>
  <si>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</si>
  <si>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</si>
  <si>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</si>
  <si>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</si>
  <si>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</si>
  <si>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</si>
  <si>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</si>
  <si>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</si>
  <si>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</si>
  <si>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</si>
  <si>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</si>
  <si>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</si>
  <si>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</si>
  <si>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</si>
  <si>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</si>
  <si>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</si>
  <si>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</si>
  <si>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</si>
  <si>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</si>
  <si>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</si>
  <si>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</si>
  <si>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</si>
  <si>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</si>
  <si>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</si>
  <si>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</si>
  <si>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</si>
  <si>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</si>
  <si>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</si>
  <si>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</si>
  <si>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</si>
  <si>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</si>
  <si>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</si>
  <si>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</si>
  <si>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</si>
  <si>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</si>
  <si>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</si>
  <si>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</si>
  <si>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</si>
  <si>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</si>
  <si>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</si>
  <si>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</si>
  <si>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</si>
  <si>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</si>
  <si>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</si>
  <si>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</si>
  <si>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</si>
  <si>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</si>
  <si>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</si>
  <si>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</si>
  <si>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</si>
  <si>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</si>
  <si>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</si>
  <si>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</si>
  <si>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</si>
  <si>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</si>
  <si>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</si>
  <si>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</si>
  <si>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</si>
  <si>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</si>
  <si>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</si>
  <si>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</si>
  <si>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</si>
  <si>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</si>
  <si>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</si>
  <si>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</si>
  <si>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</si>
  <si>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</si>
  <si>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</si>
  <si>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</si>
  <si>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</si>
  <si>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</si>
  <si>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</si>
  <si>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</si>
  <si>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</si>
  <si>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</si>
  <si>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</si>
  <si>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</si>
  <si>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</si>
  <si>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</si>
  <si>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</si>
  <si>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</si>
  <si>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</si>
  <si>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</si>
  <si>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</si>
  <si>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</si>
  <si>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</si>
  <si>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</si>
  <si>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</si>
  <si>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</si>
  <si>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</si>
  <si>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</si>
  <si>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</si>
  <si>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</si>
  <si>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</si>
  <si>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</si>
  <si>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</si>
  <si>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</si>
  <si>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</si>
  <si>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</si>
  <si>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</si>
  <si>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</si>
  <si>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</si>
  <si>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</si>
  <si>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</si>
  <si>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</si>
  <si>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</si>
  <si>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</si>
  <si>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</si>
  <si>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</si>
  <si>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</si>
  <si>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</si>
  <si>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</si>
  <si>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</si>
  <si>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</si>
  <si>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</si>
  <si>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</si>
  <si>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</si>
  <si>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</si>
  <si>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</si>
  <si>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</si>
  <si>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</si>
  <si>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</si>
  <si>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</si>
  <si>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</si>
  <si>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</si>
  <si>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</si>
  <si>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</si>
  <si>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</si>
  <si>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</si>
  <si>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</si>
  <si>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</si>
  <si>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</si>
  <si>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</si>
  <si>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</si>
  <si>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</si>
  <si>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</si>
  <si>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</si>
  <si>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</si>
  <si>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</si>
  <si>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</si>
  <si>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</si>
  <si>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</si>
  <si>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</si>
  <si>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</si>
  <si>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</si>
  <si>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</si>
  <si>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</si>
  <si>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</si>
  <si>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</si>
  <si>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</si>
  <si>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</si>
  <si>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</si>
  <si>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</si>
  <si>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</si>
  <si>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</si>
  <si>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</si>
  <si>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</si>
  <si>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</si>
  <si>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</si>
  <si>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</si>
  <si>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</si>
  <si>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</si>
  <si>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</si>
  <si>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</si>
  <si>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</si>
  <si>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</si>
  <si>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</si>
  <si>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</si>
  <si>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</si>
  <si>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</si>
  <si>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</si>
  <si>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</si>
  <si>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</si>
  <si>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</si>
  <si>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</si>
  <si>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</si>
  <si>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</si>
  <si>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</si>
  <si>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</si>
  <si>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</si>
  <si>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</si>
  <si>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</si>
  <si>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</si>
  <si>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</si>
  <si>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</si>
  <si>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</si>
  <si>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</si>
  <si>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</si>
  <si>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</si>
  <si>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</si>
  <si>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</si>
  <si>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</si>
  <si>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</si>
  <si>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</si>
  <si>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</si>
  <si>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</si>
  <si>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</si>
  <si>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</si>
  <si>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</si>
  <si>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</si>
  <si>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</si>
  <si>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</si>
  <si>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</si>
  <si>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</si>
  <si>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</si>
  <si>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</si>
  <si>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</si>
  <si>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</si>
  <si>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</si>
  <si>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</si>
  <si>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</si>
  <si>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</si>
  <si>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</si>
  <si>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</si>
  <si>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</si>
  <si>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</si>
  <si>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</si>
  <si>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</si>
  <si>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</si>
  <si>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</si>
  <si>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</si>
  <si>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</si>
  <si>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</si>
  <si>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</si>
  <si>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</si>
  <si>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</si>
  <si>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</si>
  <si>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</si>
  <si>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</si>
  <si>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</si>
  <si>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</si>
  <si>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</si>
  <si>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</si>
  <si>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</si>
  <si>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</si>
  <si>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</si>
  <si>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</si>
  <si>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</si>
  <si>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</si>
  <si>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</si>
  <si>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</si>
  <si>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</si>
  <si>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</si>
  <si>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</si>
  <si>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</si>
  <si>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</si>
  <si>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</si>
  <si>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</si>
  <si>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</si>
  <si>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</si>
  <si>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</si>
  <si>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</si>
  <si>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</si>
  <si>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</si>
  <si>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</si>
  <si>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</si>
  <si>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</si>
  <si>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</si>
  <si>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</si>
  <si>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</si>
  <si>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</si>
  <si>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</si>
  <si>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</si>
  <si>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</si>
  <si>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</si>
  <si>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</si>
  <si>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</si>
  <si>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</si>
  <si>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</si>
  <si>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</si>
  <si>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</si>
  <si>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</si>
  <si>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</si>
  <si>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</si>
  <si>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</si>
  <si>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</si>
  <si>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</si>
  <si>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</si>
  <si>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</si>
  <si>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</si>
  <si>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</si>
  <si>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</si>
  <si>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</si>
  <si>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</si>
  <si>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</si>
  <si>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</si>
  <si>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</si>
  <si>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</si>
  <si>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</si>
  <si>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</si>
  <si>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</si>
  <si>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</si>
  <si>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</si>
  <si>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</si>
  <si>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</si>
  <si>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</si>
  <si>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</si>
  <si>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</si>
  <si>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</si>
  <si>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</si>
  <si>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</si>
  <si>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</si>
  <si>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</si>
  <si>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</si>
  <si>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</si>
  <si>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</si>
  <si>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</si>
  <si>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</si>
  <si>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</si>
  <si>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</si>
  <si>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</si>
  <si>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</si>
  <si>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</si>
  <si>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</si>
  <si>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</si>
  <si>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</si>
  <si>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</si>
  <si>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</si>
  <si>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</si>
  <si>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</si>
  <si>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</si>
  <si>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</si>
  <si>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</si>
  <si>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</si>
  <si>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</si>
  <si>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</si>
  <si>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</si>
  <si>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</si>
  <si>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</si>
  <si>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</si>
  <si>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</si>
  <si>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</si>
  <si>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</si>
  <si>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</si>
  <si>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</si>
  <si>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</si>
  <si>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</si>
  <si>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</si>
  <si>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</si>
  <si>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</si>
  <si>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</si>
  <si>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</si>
  <si>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</si>
  <si>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</si>
  <si>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</si>
  <si>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</si>
  <si>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</si>
  <si>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</si>
  <si>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</si>
  <si>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</si>
  <si>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</si>
  <si>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</si>
  <si>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</si>
  <si>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</si>
  <si>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</si>
  <si>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</si>
  <si>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</si>
  <si>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</si>
  <si>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</si>
  <si>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</si>
  <si>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</si>
  <si>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</si>
  <si>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</si>
  <si>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</si>
  <si>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</si>
  <si>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</si>
  <si>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</si>
  <si>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</si>
  <si>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</si>
  <si>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</si>
  <si>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</si>
  <si>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</si>
  <si>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</si>
  <si>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</si>
  <si>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</si>
  <si>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</si>
  <si>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</si>
  <si>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</si>
  <si>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</si>
  <si>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</si>
  <si>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</si>
  <si>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</si>
  <si>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</si>
  <si>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</si>
  <si>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</si>
  <si>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</si>
  <si>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</si>
  <si>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</si>
  <si>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</si>
  <si>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</si>
  <si>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</si>
  <si>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</si>
  <si>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</si>
  <si>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</si>
  <si>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</si>
  <si>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</si>
  <si>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</si>
  <si>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</si>
  <si>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</si>
  <si>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</si>
  <si>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</si>
  <si>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</si>
  <si>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</si>
  <si>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</si>
  <si>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</si>
  <si>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</si>
  <si>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</si>
  <si>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</si>
  <si>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</si>
  <si>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</si>
  <si>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</si>
  <si>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</si>
  <si>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</si>
  <si>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</si>
  <si>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</si>
  <si>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</si>
  <si>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</si>
  <si>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</si>
  <si>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</si>
  <si>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</si>
  <si>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</si>
  <si>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</si>
  <si>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</si>
  <si>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</si>
  <si>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</si>
  <si>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</si>
  <si>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</si>
  <si>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</si>
  <si>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</si>
  <si>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</si>
  <si>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</si>
  <si>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</si>
  <si>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</si>
  <si>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</si>
  <si>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</si>
  <si>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</si>
  <si>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</si>
  <si>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</si>
  <si>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</si>
  <si>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</si>
  <si>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</si>
  <si>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</si>
  <si>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</si>
  <si>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</si>
  <si>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</si>
  <si>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</si>
  <si>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</si>
  <si>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</si>
  <si>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</si>
  <si>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</si>
  <si>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</si>
  <si>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</si>
  <si>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</si>
  <si>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</si>
  <si>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</si>
  <si>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</si>
  <si>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</si>
  <si>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</si>
  <si>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</si>
  <si>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</si>
  <si>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</si>
  <si>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</si>
  <si>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</si>
  <si>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</si>
  <si>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</si>
  <si>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</si>
  <si>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</si>
  <si>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</si>
  <si>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</si>
  <si>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</si>
  <si>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</si>
  <si>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</si>
  <si>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</si>
  <si>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</si>
  <si>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</si>
  <si>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</si>
  <si>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</si>
  <si>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</si>
  <si>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</si>
  <si>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</si>
  <si>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</si>
  <si>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</si>
  <si>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</si>
  <si>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</si>
  <si>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</si>
  <si>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</si>
  <si>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</si>
  <si>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</si>
  <si>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</si>
  <si>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</si>
  <si>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</si>
  <si>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</si>
  <si>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</si>
  <si>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</si>
  <si>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</si>
  <si>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</si>
  <si>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</si>
  <si>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</si>
  <si>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</si>
  <si>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</si>
  <si>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</si>
  <si>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</si>
  <si>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</si>
  <si>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</si>
  <si>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</si>
  <si>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</si>
  <si>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</si>
  <si>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</si>
  <si>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</si>
  <si>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</si>
  <si>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</si>
  <si>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</si>
  <si>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</si>
  <si>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</si>
  <si>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</si>
  <si>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</si>
  <si>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</si>
  <si>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</si>
  <si>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</si>
  <si>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</si>
  <si>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</si>
  <si>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</si>
  <si>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</si>
  <si>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</si>
  <si>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</si>
  <si>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</si>
  <si>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</si>
  <si>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</si>
  <si>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</si>
  <si>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</si>
  <si>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</si>
  <si>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</si>
  <si>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</si>
  <si>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</si>
  <si>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</si>
  <si>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</si>
  <si>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</si>
  <si>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</si>
  <si>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</si>
  <si>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</si>
  <si>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</si>
  <si>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</si>
  <si>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</si>
  <si>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</si>
  <si>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</si>
  <si>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</si>
  <si>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</si>
  <si>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</si>
  <si>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</si>
  <si>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</si>
  <si>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</si>
  <si>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</si>
  <si>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</si>
  <si>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</si>
  <si>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</si>
  <si>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</si>
  <si>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</si>
  <si>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</si>
  <si>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</si>
  <si>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</si>
  <si>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</si>
  <si>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</si>
  <si>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</si>
  <si>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</si>
  <si>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</si>
  <si>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</si>
  <si>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</si>
  <si>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</si>
  <si>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</si>
  <si>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</si>
  <si>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</si>
  <si>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</si>
  <si>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</si>
  <si>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</si>
  <si>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</si>
  <si>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</si>
  <si>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</si>
  <si>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</si>
  <si>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</si>
  <si>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</si>
  <si>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</si>
  <si>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</si>
  <si>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</si>
  <si>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</si>
  <si>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</si>
  <si>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</si>
  <si>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</si>
  <si>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</si>
  <si>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</si>
  <si>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</si>
  <si>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</si>
  <si>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</si>
  <si>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</si>
  <si>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</si>
  <si>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</si>
  <si>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</si>
  <si>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</si>
  <si>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</si>
  <si>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</si>
  <si>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</si>
  <si>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</si>
  <si>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</si>
  <si>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</si>
  <si>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</si>
  <si>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</si>
  <si>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</si>
  <si>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</si>
  <si>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</si>
  <si>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</si>
  <si>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</si>
  <si>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</si>
  <si>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</si>
  <si>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</si>
  <si>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</si>
  <si>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</si>
  <si>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</si>
  <si>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</si>
  <si>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</si>
  <si>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</si>
  <si>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</si>
  <si>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</si>
  <si>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</si>
  <si>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</si>
  <si>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</si>
  <si>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</si>
  <si>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</si>
  <si>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</si>
  <si>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</si>
  <si>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</si>
  <si>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</si>
  <si>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</si>
  <si>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</si>
  <si>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</si>
  <si>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</si>
  <si>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</si>
  <si>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</si>
  <si>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</si>
  <si>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</si>
  <si>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</si>
  <si>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</si>
  <si>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</si>
  <si>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</si>
  <si>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</si>
  <si>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</si>
  <si>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</si>
  <si>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</si>
  <si>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</si>
  <si>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</si>
  <si>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</si>
  <si>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</si>
  <si>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</si>
  <si>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</si>
  <si>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</si>
  <si>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</si>
  <si>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</si>
  <si>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</si>
  <si>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</si>
  <si>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</si>
  <si>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</si>
  <si>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</si>
  <si>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</si>
  <si>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</si>
  <si>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</si>
  <si>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</si>
  <si>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</si>
  <si>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</si>
  <si>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</si>
  <si>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</si>
  <si>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</si>
  <si>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</si>
  <si>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</si>
  <si>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</si>
  <si>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</si>
  <si>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</si>
  <si>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</si>
  <si>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</si>
  <si>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</si>
  <si>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</si>
  <si>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</si>
  <si>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</si>
  <si>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</si>
  <si>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</si>
  <si>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</si>
  <si>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</si>
  <si>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</si>
  <si>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</si>
  <si>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</si>
  <si>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</si>
  <si>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</si>
  <si>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</si>
  <si>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</si>
  <si>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</si>
  <si>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</si>
  <si>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</si>
  <si>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</si>
  <si>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</si>
  <si>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</si>
  <si>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</si>
  <si>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</si>
  <si>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</si>
  <si>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</si>
  <si>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</si>
  <si>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</si>
  <si>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</si>
  <si>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</si>
  <si>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</si>
  <si>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</si>
  <si>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</si>
  <si>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</si>
  <si>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</si>
  <si>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</si>
  <si>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</si>
  <si>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</si>
  <si>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</si>
  <si>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</si>
  <si>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</si>
  <si>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</si>
  <si>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</si>
  <si>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</si>
  <si>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</si>
  <si>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</si>
  <si>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</si>
  <si>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</si>
  <si>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</si>
  <si>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</si>
  <si>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</si>
  <si>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</si>
  <si>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</si>
  <si>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</si>
  <si>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</si>
  <si>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</si>
  <si>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</si>
  <si>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</si>
  <si>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</si>
  <si>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</si>
  <si>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</si>
  <si>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</si>
  <si>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</si>
  <si>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</si>
  <si>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</si>
  <si>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</si>
  <si>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</si>
  <si>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</si>
  <si>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</si>
  <si>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</si>
  <si>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</si>
  <si>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</si>
  <si>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</si>
  <si>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</si>
  <si>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</si>
  <si>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</si>
  <si>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</si>
  <si>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</si>
  <si>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</si>
  <si>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</si>
  <si>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</si>
  <si>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</si>
  <si>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</si>
  <si>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</si>
  <si>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</si>
  <si>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</si>
  <si>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</si>
  <si>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</si>
  <si>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</si>
  <si>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</si>
  <si>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</si>
  <si>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</si>
  <si>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</si>
  <si>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</si>
  <si>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</si>
  <si>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</si>
  <si>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</si>
  <si>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</si>
  <si>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</si>
  <si>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</si>
  <si>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</si>
  <si>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</si>
  <si>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</si>
  <si>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</si>
  <si>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</si>
  <si>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</si>
  <si>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</si>
  <si>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</si>
  <si>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</si>
  <si>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</si>
  <si>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</si>
  <si>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</si>
  <si>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</si>
  <si>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</si>
  <si>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</si>
  <si>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</si>
  <si>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</si>
  <si>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</si>
  <si>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</si>
  <si>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</si>
  <si>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</si>
  <si>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</si>
  <si>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</si>
  <si>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</si>
  <si>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</si>
  <si>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</si>
  <si>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</si>
  <si>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</si>
  <si>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</si>
  <si>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</si>
  <si>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</si>
  <si>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</si>
  <si>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</si>
  <si>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</si>
  <si>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</si>
  <si>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</si>
  <si>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</si>
  <si>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</si>
  <si>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</si>
  <si>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</si>
  <si>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</si>
  <si>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</si>
  <si>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</si>
  <si>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</si>
  <si>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</si>
  <si>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</si>
  <si>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</si>
  <si>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</si>
  <si>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</si>
  <si>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</si>
  <si>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</si>
  <si>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</si>
  <si>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</si>
  <si>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</si>
  <si>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</si>
  <si>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</si>
  <si>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</si>
  <si>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</si>
  <si>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</si>
  <si>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</si>
  <si>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</si>
  <si>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</si>
  <si>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</si>
  <si>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</si>
  <si>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</si>
  <si>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</si>
  <si>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</si>
  <si>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</si>
  <si>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</si>
  <si>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</si>
  <si>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</si>
  <si>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</si>
  <si>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</si>
  <si>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</si>
  <si>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</si>
  <si>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</si>
  <si>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</si>
  <si>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</si>
  <si>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</si>
  <si>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</si>
  <si>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</si>
  <si>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</si>
  <si>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</si>
  <si>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</si>
  <si>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</si>
  <si>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</si>
  <si>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</si>
  <si>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</si>
  <si>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</si>
  <si>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</si>
  <si>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</si>
  <si>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</si>
  <si>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</si>
  <si>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</si>
  <si>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</si>
  <si>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</si>
  <si>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</si>
  <si>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</si>
  <si>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</si>
  <si>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</si>
  <si>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</si>
  <si>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</si>
  <si>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</si>
  <si>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</si>
  <si>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</si>
  <si>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</si>
  <si>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</si>
  <si>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</si>
  <si>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</si>
  <si>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</si>
  <si>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</si>
  <si>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</si>
  <si>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</si>
  <si>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</si>
  <si>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</si>
  <si>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</si>
  <si>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</si>
  <si>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</si>
  <si>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</si>
  <si>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</si>
  <si>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</si>
  <si>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</si>
  <si>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</si>
  <si>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</si>
  <si>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</si>
  <si>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</si>
  <si>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</si>
  <si>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</si>
  <si>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</si>
  <si>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</si>
  <si>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</si>
  <si>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</si>
  <si>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</si>
  <si>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</si>
  <si>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</si>
  <si>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</si>
  <si>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</si>
  <si>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</si>
  <si>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</si>
  <si>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</si>
  <si>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</si>
  <si>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</si>
  <si>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</si>
  <si>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</si>
  <si>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</si>
  <si>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</si>
  <si>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</si>
  <si>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</si>
  <si>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</si>
  <si>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</si>
  <si>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</si>
  <si>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</si>
  <si>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</si>
  <si>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</si>
  <si>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</si>
  <si>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</si>
  <si>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</si>
  <si>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</si>
  <si>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</si>
  <si>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</si>
  <si>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</si>
  <si>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</si>
  <si>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</si>
  <si>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</si>
  <si>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</si>
  <si>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</si>
  <si>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</si>
  <si>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</si>
  <si>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</si>
  <si>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</si>
  <si>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</si>
  <si>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</si>
  <si>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</si>
  <si>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</si>
  <si>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</si>
  <si>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</si>
  <si>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</si>
  <si>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</si>
  <si>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</si>
  <si>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</si>
  <si>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</si>
  <si>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</si>
  <si>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</si>
  <si>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</si>
  <si>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</si>
  <si>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</si>
  <si>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</si>
  <si>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</si>
  <si>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</si>
  <si>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</si>
  <si>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</si>
  <si>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</si>
  <si>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</si>
  <si>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</si>
  <si>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</si>
  <si>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</si>
  <si>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</si>
  <si>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</si>
  <si>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</si>
  <si>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</si>
  <si>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</si>
  <si>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</si>
  <si>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</si>
  <si>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</si>
  <si>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</si>
  <si>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</si>
  <si>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</si>
  <si>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</si>
  <si>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</si>
  <si>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</si>
  <si>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</si>
  <si>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</si>
  <si>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</si>
  <si>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</si>
  <si>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</si>
  <si>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</si>
  <si>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</si>
  <si>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</si>
  <si>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</si>
  <si>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</si>
  <si>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</si>
  <si>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</si>
  <si>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</si>
  <si>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</si>
  <si>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</si>
  <si>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</si>
  <si>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</si>
  <si>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</si>
  <si>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</si>
  <si>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</si>
  <si>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</si>
  <si>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</si>
  <si>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</si>
  <si>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</si>
  <si>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</si>
  <si>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</si>
  <si>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</si>
  <si>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</si>
  <si>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</si>
  <si>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</si>
  <si>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</si>
  <si>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</si>
  <si>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</si>
  <si>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</si>
  <si>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</si>
  <si>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</si>
  <si>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</si>
  <si>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</si>
  <si>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</si>
  <si>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</si>
  <si>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</si>
  <si>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</si>
  <si>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</si>
  <si>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</si>
  <si>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</si>
  <si>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</si>
  <si>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</si>
  <si>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</si>
  <si>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</si>
  <si>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</si>
  <si>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</si>
  <si>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</si>
  <si>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</si>
  <si>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</si>
  <si>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</si>
  <si>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</si>
  <si>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</si>
  <si>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</si>
  <si>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</si>
  <si>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</si>
  <si>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</si>
  <si>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</si>
  <si>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</si>
  <si>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</si>
  <si>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</si>
  <si>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</si>
  <si>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</si>
  <si>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</si>
  <si>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</si>
  <si>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</si>
  <si>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</si>
  <si>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</si>
  <si>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</si>
  <si>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</si>
  <si>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</si>
  <si>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</si>
  <si>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</si>
  <si>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</si>
  <si>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</si>
  <si>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</si>
  <si>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</si>
  <si>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</si>
  <si>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</si>
  <si>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</si>
  <si>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</si>
  <si>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</si>
  <si>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</si>
  <si>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</si>
  <si>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</si>
  <si>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</si>
  <si>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</si>
  <si>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</si>
  <si>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</si>
  <si>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</si>
  <si>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</si>
  <si>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</si>
  <si>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</si>
  <si>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</si>
  <si>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</si>
  <si>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</si>
  <si>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</si>
  <si>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</si>
  <si>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</si>
  <si>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</si>
  <si>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</si>
  <si>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</si>
  <si>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</si>
  <si>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</si>
  <si>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</si>
  <si>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</si>
  <si>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</si>
  <si>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</si>
  <si>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</si>
  <si>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</si>
  <si>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</si>
  <si>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</si>
  <si>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</si>
  <si>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</si>
  <si>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</si>
  <si>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</si>
  <si>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</si>
  <si>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</si>
  <si>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</si>
  <si>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</si>
  <si>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</si>
  <si>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</si>
  <si>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</si>
  <si>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</si>
  <si>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</si>
  <si>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</si>
  <si>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</si>
  <si>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</si>
  <si>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</si>
  <si>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</si>
  <si>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</si>
  <si>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</si>
  <si>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</si>
  <si>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</si>
  <si>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</si>
  <si>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</si>
  <si>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</si>
  <si>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</si>
  <si>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</si>
  <si>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</si>
  <si>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</si>
  <si>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</si>
  <si>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</si>
  <si>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</si>
  <si>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</si>
  <si>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</si>
  <si>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</si>
  <si>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</si>
  <si>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</si>
  <si>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</si>
  <si>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</si>
  <si>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</si>
  <si>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</si>
  <si>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</si>
  <si>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</si>
  <si>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</si>
  <si>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</si>
  <si>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</si>
  <si>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</si>
  <si>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</si>
  <si>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</si>
  <si>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</si>
  <si>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</si>
  <si>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</si>
  <si>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</si>
  <si>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</si>
  <si>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</si>
  <si>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</si>
  <si>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</si>
  <si>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</si>
  <si>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</si>
  <si>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</si>
  <si>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</si>
  <si>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</si>
  <si>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</si>
  <si>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</si>
  <si>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</si>
  <si>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</si>
  <si>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</si>
  <si>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</si>
  <si>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</si>
  <si>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</si>
  <si>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</si>
  <si>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</si>
  <si>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</si>
  <si>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</si>
  <si>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</si>
  <si>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</si>
  <si>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</si>
  <si>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</si>
  <si>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</si>
  <si>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</si>
  <si>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</si>
  <si>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</si>
  <si>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</si>
  <si>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</si>
  <si>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</si>
  <si>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</si>
  <si>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</si>
  <si>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</si>
  <si>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</si>
  <si>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</si>
  <si>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</si>
  <si>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</si>
  <si>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</si>
  <si>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</si>
  <si>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</si>
  <si>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</si>
  <si>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</si>
  <si>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</si>
  <si>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</si>
  <si>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</si>
  <si>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</si>
  <si>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</si>
  <si>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</si>
  <si>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</si>
  <si>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</si>
  <si>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</si>
  <si>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</si>
  <si>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</si>
  <si>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</si>
  <si>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</si>
  <si>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</si>
  <si>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</si>
  <si>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</si>
  <si>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</si>
  <si>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</si>
  <si>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</si>
  <si>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</si>
  <si>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</si>
  <si>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</si>
  <si>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</si>
  <si>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</si>
  <si>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</si>
  <si>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</si>
  <si>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</si>
  <si>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</si>
  <si>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</si>
  <si>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</si>
  <si>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</si>
  <si>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</si>
  <si>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</si>
  <si>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</si>
  <si>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</si>
  <si>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</si>
  <si>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</si>
  <si>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</si>
  <si>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</si>
  <si>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</si>
  <si>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</si>
  <si>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</si>
  <si>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</si>
  <si>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</si>
  <si>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</si>
  <si>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</si>
  <si>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</si>
  <si>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</si>
  <si>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</si>
  <si>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</si>
  <si>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</si>
  <si>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</si>
  <si>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</si>
  <si>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</si>
  <si>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</si>
  <si>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</si>
  <si>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</si>
  <si>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</si>
  <si>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</si>
  <si>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</si>
  <si>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</si>
  <si>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</si>
  <si>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</si>
  <si>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</si>
  <si>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</si>
  <si>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</si>
  <si>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</si>
  <si>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</si>
  <si>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</si>
  <si>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</si>
  <si>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</si>
  <si>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</si>
  <si>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</si>
  <si>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</si>
  <si>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</si>
  <si>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</si>
  <si>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</si>
  <si>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</si>
  <si>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</si>
  <si>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</si>
  <si>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</si>
  <si>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</si>
  <si>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</si>
  <si>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</si>
  <si>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</si>
  <si>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</si>
  <si>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</si>
  <si>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</si>
  <si>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</si>
  <si>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</si>
  <si>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</si>
  <si>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</si>
  <si>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</si>
  <si>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</si>
  <si>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</si>
  <si>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</si>
  <si>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</si>
  <si>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</si>
  <si>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</si>
  <si>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</si>
  <si>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</si>
  <si>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</si>
  <si>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</si>
  <si>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</si>
  <si>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</si>
  <si>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</si>
  <si>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</si>
  <si>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</si>
  <si>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</si>
  <si>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</si>
  <si>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</si>
  <si>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</si>
  <si>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</si>
  <si>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</si>
  <si>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</si>
  <si>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</si>
  <si>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</si>
  <si>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</si>
  <si>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</si>
  <si>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</si>
  <si>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</si>
  <si>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</si>
  <si>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</si>
  <si>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</si>
  <si>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</si>
  <si>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</si>
  <si>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</si>
  <si>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</si>
  <si>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</si>
  <si>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</si>
  <si>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</si>
  <si>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</si>
  <si>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</si>
  <si>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</si>
  <si>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</si>
  <si>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</si>
  <si>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</si>
  <si>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</si>
  <si>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</si>
  <si>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</si>
  <si>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</si>
  <si>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</si>
  <si>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</si>
  <si>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</si>
  <si>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</si>
  <si>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</si>
  <si>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</si>
  <si>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</si>
  <si>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</si>
  <si>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</si>
  <si>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</si>
  <si>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</si>
  <si>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</si>
  <si>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</si>
  <si>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</si>
  <si>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</si>
  <si>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</si>
  <si>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</si>
  <si>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</si>
  <si>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</si>
  <si>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</si>
  <si>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</si>
  <si>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</si>
  <si>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</si>
  <si>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</si>
  <si>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</si>
  <si>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</si>
  <si>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</si>
  <si>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</si>
  <si>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</si>
  <si>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</si>
  <si>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</si>
  <si>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</si>
  <si>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</si>
  <si>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</si>
  <si>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</si>
  <si>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</si>
  <si>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</si>
  <si>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</si>
  <si>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</si>
  <si>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</si>
  <si>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</si>
  <si>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</si>
  <si>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</si>
  <si>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</si>
  <si>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</si>
  <si>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</si>
  <si>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</si>
  <si>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</si>
  <si>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</si>
  <si>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</si>
  <si>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</si>
  <si>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</si>
  <si>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</si>
  <si>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</si>
  <si>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</si>
  <si>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</si>
  <si>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</si>
  <si>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</si>
  <si>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</si>
  <si>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</si>
  <si>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</si>
  <si>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</si>
  <si>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</si>
  <si>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</si>
  <si>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</si>
  <si>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</si>
  <si>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</si>
  <si>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</si>
  <si>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</si>
  <si>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</si>
  <si>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</si>
  <si>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</si>
  <si>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</si>
  <si>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</si>
  <si>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</si>
  <si>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</si>
  <si>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</si>
  <si>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</si>
  <si>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</si>
  <si>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</si>
  <si>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</si>
  <si>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</si>
  <si>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</si>
  <si>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</si>
  <si>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</si>
  <si>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</si>
  <si>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</si>
  <si>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</si>
  <si>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</si>
  <si>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</si>
  <si>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</si>
  <si>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</si>
  <si>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</si>
  <si>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</si>
  <si>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</si>
  <si>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</si>
  <si>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</si>
  <si>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</si>
  <si>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</si>
  <si>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</si>
  <si>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</si>
  <si>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</si>
  <si>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</si>
  <si>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</si>
  <si>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</si>
  <si>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</si>
  <si>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</si>
  <si>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</si>
  <si>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</si>
  <si>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</si>
  <si>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</si>
  <si>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</si>
  <si>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</si>
  <si>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</si>
  <si>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</si>
  <si>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</si>
  <si>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</si>
  <si>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</si>
  <si>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</si>
  <si>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</si>
  <si>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</si>
  <si>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</si>
  <si>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</si>
  <si>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</si>
  <si>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</si>
  <si>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</si>
  <si>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</si>
  <si>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</si>
  <si>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</si>
  <si>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</si>
  <si>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</si>
  <si>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</si>
  <si>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</si>
  <si>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</si>
  <si>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</si>
  <si>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</si>
  <si>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</si>
  <si>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</si>
  <si>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</si>
  <si>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</si>
  <si>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</si>
  <si>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</si>
  <si>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</si>
  <si>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</si>
  <si>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</si>
  <si>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</si>
  <si>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</si>
  <si>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</si>
  <si>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</si>
  <si>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</si>
  <si>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</si>
  <si>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</si>
  <si>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</si>
  <si>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</si>
  <si>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</si>
  <si>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</si>
  <si>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</si>
  <si>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</si>
  <si>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</si>
  <si>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</si>
  <si>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</si>
  <si>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</si>
  <si>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</si>
  <si>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</si>
  <si>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</si>
  <si>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</si>
  <si>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</si>
  <si>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</si>
  <si>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</si>
  <si>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</si>
  <si>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</si>
  <si>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</si>
  <si>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</si>
  <si>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</si>
  <si>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2021-13-10000299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</si>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</sst>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89" zoomScale="90" zoomScaleNormal="90" zoomScaleSheetLayoutView="40" zoomScalePageLayoutView="40" workbookViewId="0">
      <selection activeCell="B200" sqref="B200:N2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23" t="s">
        <v>8</v>
      </c>
      <c r="M15" s="223"/>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242"/>
      <c r="I20" s="146" t="s">
        <v>208</v>
      </c>
      <c r="J20" s="147" t="s">
        <v>234</v>
      </c>
      <c r="K20" s="148">
        <v>2282142500</v>
      </c>
      <c r="L20" s="149">
        <v>44194</v>
      </c>
      <c r="M20" s="149">
        <v>44561</v>
      </c>
      <c r="N20" s="132">
        <f>+(M20-L20)/30</f>
        <v>12.233333333333333</v>
      </c>
      <c r="O20" s="135"/>
      <c r="U20" s="131"/>
      <c r="V20" s="105">
        <f ca="1">NOW()</f>
        <v>44194.690130324074</v>
      </c>
      <c r="W20" s="105">
        <f ca="1">NOW()</f>
        <v>44194.690130324074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JUVENIL VISION FUTURA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2773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0.05</v>
      </c>
      <c r="O179" s="8"/>
      <c r="Q179" s="19"/>
      <c r="R179" s="156">
        <f>IF(M179&gt;0,SUM(L179+M179),"")</f>
        <v>0.05</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114107125</v>
      </c>
      <c r="F185" s="92"/>
      <c r="G185" s="93"/>
      <c r="H185" s="88"/>
      <c r="I185" s="90" t="s">
        <v>2627</v>
      </c>
      <c r="J185" s="163">
        <f>+SUM(M179:M183)</f>
        <v>0.05</v>
      </c>
      <c r="K185" s="235" t="s">
        <v>2628</v>
      </c>
      <c r="L185" s="235"/>
      <c r="M185" s="94">
        <f>+J185*(SUM(K20:K35))</f>
        <v>114107125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2020-12-29T21:34:40Z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