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Sur\"/>
    </mc:Choice>
  </mc:AlternateContent>
  <xr:revisionPtr revIDLastSave="0" documentId="13_ncr:1_{79111FCE-B564-47FF-840D-46414F02D9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<sst xmlns="http://schemas.openxmlformats.org/spreadsheetml/2006/main" count="3030" uniqueCount="2685">
  <si>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</si>
  <si>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</si>
  <si>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</si>
  <si>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</si>
  <si>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</si>
  <si>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</si>
  <si>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</si>
  <si>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</si>
  <si>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</si>
  <si>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</si>
  <si>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</si>
  <si>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</si>
  <si>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</si>
  <si>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</si>
  <si>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</si>
  <si>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</si>
  <si>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</si>
  <si>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</si>
  <si>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</si>
  <si>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</si>
  <si>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</si>
  <si>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</si>
  <si>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</si>
  <si>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</si>
  <si>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</si>
  <si>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</si>
  <si>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</si>
  <si>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</si>
  <si>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</si>
  <si>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</si>
  <si>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</si>
  <si>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</si>
  <si>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</si>
  <si>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</si>
  <si>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</si>
  <si>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</si>
  <si>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</si>
  <si>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</si>
  <si>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</si>
  <si>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</si>
  <si>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</si>
  <si>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</si>
  <si>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</si>
  <si>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</si>
  <si>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</si>
  <si>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</si>
  <si>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</si>
  <si>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</si>
  <si>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</si>
  <si>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</si>
  <si>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</si>
  <si>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</si>
  <si>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</si>
  <si>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</si>
  <si>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</si>
  <si>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</si>
  <si>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</si>
  <si>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</si>
  <si>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</si>
  <si>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</si>
  <si>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</si>
  <si>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</si>
  <si>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</si>
  <si>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</si>
  <si>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</si>
  <si>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</si>
  <si>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</si>
  <si>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</si>
  <si>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</si>
  <si>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</si>
  <si>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</si>
  <si>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</si>
  <si>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</si>
  <si>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</si>
  <si>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</si>
  <si>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</si>
  <si>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</si>
  <si>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</si>
  <si>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</si>
  <si>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</si>
  <si>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</si>
  <si>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</si>
  <si>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</si>
  <si>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</si>
  <si>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</si>
  <si>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</si>
  <si>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</si>
  <si>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</si>
  <si>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</si>
  <si>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</si>
  <si>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</si>
  <si>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</si>
  <si>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</si>
  <si>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</si>
  <si>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</si>
  <si>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</si>
  <si>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</si>
  <si>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</si>
  <si>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</si>
  <si>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</si>
  <si>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</si>
  <si>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</si>
  <si>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</si>
  <si>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</si>
  <si>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</si>
  <si>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</si>
  <si>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</si>
  <si>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</si>
  <si>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</si>
  <si>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</si>
  <si>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</si>
  <si>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</si>
  <si>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</si>
  <si>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</si>
  <si>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</si>
  <si>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</si>
  <si>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</si>
  <si>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</si>
  <si>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</si>
  <si>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</si>
  <si>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</si>
  <si>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</si>
  <si>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</si>
  <si>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</si>
  <si>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</si>
  <si>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</si>
  <si>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</si>
  <si>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</si>
  <si>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</si>
  <si>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</si>
  <si>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</si>
  <si>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</si>
  <si>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</si>
  <si>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</si>
  <si>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</si>
  <si>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</si>
  <si>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</si>
  <si>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</si>
  <si>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</si>
  <si>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</si>
  <si>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</si>
  <si>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</si>
  <si>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</si>
  <si>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</si>
  <si>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</si>
  <si>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</si>
  <si>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</si>
  <si>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</si>
  <si>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</si>
  <si>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</si>
  <si>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</si>
  <si>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</si>
  <si>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</si>
  <si>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</si>
  <si>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</si>
  <si>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</si>
  <si>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</si>
  <si>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</si>
  <si>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</si>
  <si>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</si>
  <si>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</si>
  <si>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</si>
  <si>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</si>
  <si>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</si>
  <si>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</si>
  <si>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</si>
  <si>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</si>
  <si>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</si>
  <si>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</si>
  <si>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</si>
  <si>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</si>
  <si>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</si>
  <si>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</si>
  <si>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</si>
  <si>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</si>
  <si>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</si>
  <si>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</si>
  <si>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</si>
  <si>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</si>
  <si>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</si>
  <si>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</si>
  <si>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</si>
  <si>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</si>
  <si>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</si>
  <si>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</si>
  <si>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</si>
  <si>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</si>
  <si>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</si>
  <si>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</si>
  <si>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</si>
  <si>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</si>
  <si>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</si>
  <si>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</si>
  <si>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</si>
  <si>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</si>
  <si>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</si>
  <si>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</si>
  <si>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</si>
  <si>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</si>
  <si>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</si>
  <si>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</si>
  <si>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</si>
  <si>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</si>
  <si>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</si>
  <si>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</si>
  <si>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</si>
  <si>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</si>
  <si>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</si>
  <si>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</si>
  <si>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</si>
  <si>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</si>
  <si>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</si>
  <si>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</si>
  <si>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</si>
  <si>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</si>
  <si>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</si>
  <si>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</si>
  <si>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</si>
  <si>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</si>
  <si>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</si>
  <si>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</si>
  <si>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</si>
  <si>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</si>
  <si>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</si>
  <si>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</si>
  <si>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</si>
  <si>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</si>
  <si>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</si>
  <si>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</si>
  <si>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</si>
  <si>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</si>
  <si>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</si>
  <si>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</si>
  <si>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</si>
  <si>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</si>
  <si>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</si>
  <si>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</si>
  <si>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</si>
  <si>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</si>
  <si>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</si>
  <si>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</si>
  <si>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</si>
  <si>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</si>
  <si>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</si>
  <si>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</si>
  <si>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</si>
  <si>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</si>
  <si>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</si>
  <si>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</si>
  <si>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</si>
  <si>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</si>
  <si>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</si>
  <si>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</si>
  <si>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</si>
  <si>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</si>
  <si>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</si>
  <si>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</si>
  <si>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</si>
  <si>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</si>
  <si>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</si>
  <si>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</si>
  <si>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</si>
  <si>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</si>
  <si>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</si>
  <si>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</si>
  <si>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</si>
  <si>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</si>
  <si>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</si>
  <si>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</si>
  <si>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</si>
  <si>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</si>
  <si>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</si>
  <si>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</si>
  <si>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</si>
  <si>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</si>
  <si>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</si>
  <si>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</si>
  <si>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</si>
  <si>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</si>
  <si>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</si>
  <si>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</si>
  <si>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</si>
  <si>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</si>
  <si>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</si>
  <si>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</si>
  <si>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</si>
  <si>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</si>
  <si>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</si>
  <si>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</si>
  <si>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</si>
  <si>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</si>
  <si>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</si>
  <si>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</si>
  <si>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</si>
  <si>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</si>
  <si>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</si>
  <si>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</si>
  <si>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</si>
  <si>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</si>
  <si>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</si>
  <si>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</si>
  <si>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</si>
  <si>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</si>
  <si>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</si>
  <si>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</si>
  <si>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</si>
  <si>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</si>
  <si>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</si>
  <si>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</si>
  <si>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</si>
  <si>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</si>
  <si>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</si>
  <si>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</si>
  <si>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</si>
  <si>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</si>
  <si>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</si>
  <si>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</si>
  <si>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</si>
  <si>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</si>
  <si>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</si>
  <si>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</si>
  <si>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</si>
  <si>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</si>
  <si>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</si>
  <si>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</si>
  <si>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</si>
  <si>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</si>
  <si>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</si>
  <si>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</si>
  <si>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</si>
  <si>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</si>
  <si>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</si>
  <si>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</si>
  <si>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</si>
  <si>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</si>
  <si>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</si>
  <si>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</si>
  <si>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</si>
  <si>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</si>
  <si>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</si>
  <si>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</si>
  <si>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</si>
  <si>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</si>
  <si>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</si>
  <si>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</si>
  <si>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</si>
  <si>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</si>
  <si>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</si>
  <si>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</si>
  <si>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</si>
  <si>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</si>
  <si>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</si>
  <si>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</si>
  <si>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</si>
  <si>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</si>
  <si>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</si>
  <si>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</si>
  <si>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</si>
  <si>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</si>
  <si>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</si>
  <si>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</si>
  <si>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</si>
  <si>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</si>
  <si>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</si>
  <si>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</si>
  <si>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</si>
  <si>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</si>
  <si>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</si>
  <si>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</si>
  <si>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</si>
  <si>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</si>
  <si>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</si>
  <si>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</si>
  <si>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</si>
  <si>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</si>
  <si>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</si>
  <si>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</si>
  <si>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</si>
  <si>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</si>
  <si>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</si>
  <si>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</si>
  <si>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</si>
  <si>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</si>
  <si>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</si>
  <si>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</si>
  <si>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</si>
  <si>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</si>
  <si>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</si>
  <si>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</si>
  <si>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</si>
  <si>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</si>
  <si>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</si>
  <si>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</si>
  <si>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</si>
  <si>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</si>
  <si>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</si>
  <si>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</si>
  <si>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</si>
  <si>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</si>
  <si>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</si>
  <si>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</si>
  <si>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</si>
  <si>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</si>
  <si>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</si>
  <si>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</si>
  <si>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</si>
  <si>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</si>
  <si>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</si>
  <si>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</si>
  <si>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</si>
  <si>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</si>
  <si>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</si>
  <si>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</si>
  <si>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</si>
  <si>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</si>
  <si>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</si>
  <si>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</si>
  <si>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</si>
  <si>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</si>
  <si>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</si>
  <si>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</si>
  <si>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</si>
  <si>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</si>
  <si>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</si>
  <si>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</si>
  <si>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</si>
  <si>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</si>
  <si>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</si>
  <si>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</si>
  <si>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</si>
  <si>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</si>
  <si>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</si>
  <si>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</si>
  <si>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</si>
  <si>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</si>
  <si>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</si>
  <si>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</si>
  <si>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</si>
  <si>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</si>
  <si>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</si>
  <si>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</si>
  <si>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</si>
  <si>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</si>
  <si>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</si>
  <si>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</si>
  <si>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</si>
  <si>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</si>
  <si>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</si>
  <si>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</si>
  <si>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</si>
  <si>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</si>
  <si>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</si>
  <si>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</si>
  <si>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</si>
  <si>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</si>
  <si>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</si>
  <si>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</si>
  <si>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</si>
  <si>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</si>
  <si>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</si>
  <si>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</si>
  <si>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</si>
  <si>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</si>
  <si>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</si>
  <si>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</si>
  <si>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</si>
  <si>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</si>
  <si>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</si>
  <si>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</si>
  <si>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</si>
  <si>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</si>
  <si>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</si>
  <si>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</si>
  <si>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</si>
  <si>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</si>
  <si>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</si>
  <si>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</si>
  <si>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</si>
  <si>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</si>
  <si>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</si>
  <si>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</si>
  <si>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</si>
  <si>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</si>
  <si>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</si>
  <si>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</si>
  <si>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</si>
  <si>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</si>
  <si>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</si>
  <si>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</si>
  <si>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</si>
  <si>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</si>
  <si>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</si>
  <si>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</si>
  <si>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</si>
  <si>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</si>
  <si>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</si>
  <si>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</si>
  <si>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</si>
  <si>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</si>
  <si>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</si>
  <si>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</si>
  <si>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</si>
  <si>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</si>
  <si>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</si>
  <si>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</si>
  <si>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</si>
  <si>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</si>
  <si>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</si>
  <si>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</si>
  <si>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</si>
  <si>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</si>
  <si>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</si>
  <si>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</si>
  <si>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</si>
  <si>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</si>
  <si>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</si>
  <si>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</si>
  <si>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</si>
  <si>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</si>
  <si>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</si>
  <si>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</si>
  <si>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</si>
  <si>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</si>
  <si>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</si>
  <si>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</si>
  <si>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</si>
  <si>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</si>
  <si>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</si>
  <si>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</si>
  <si>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</si>
  <si>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</si>
  <si>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</si>
  <si>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</si>
  <si>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</si>
  <si>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</si>
  <si>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</si>
  <si>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</si>
  <si>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</si>
  <si>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</si>
  <si>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</si>
  <si>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</si>
  <si>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</si>
  <si>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</si>
  <si>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</si>
  <si>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</si>
  <si>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</si>
  <si>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</si>
  <si>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</si>
  <si>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</si>
  <si>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</si>
  <si>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</si>
  <si>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</si>
  <si>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</si>
  <si>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</si>
  <si>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</si>
  <si>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</si>
  <si>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</si>
  <si>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</si>
  <si>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</si>
  <si>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</si>
  <si>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</si>
  <si>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</si>
  <si>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</si>
  <si>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</si>
  <si>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</si>
  <si>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</si>
  <si>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</si>
  <si>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</si>
  <si>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</si>
  <si>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</si>
  <si>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</si>
  <si>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</si>
  <si>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</si>
  <si>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</si>
  <si>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</si>
  <si>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</si>
  <si>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</si>
  <si>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</si>
  <si>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</si>
  <si>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</si>
  <si>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</si>
  <si>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</si>
  <si>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</si>
  <si>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</si>
  <si>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</si>
  <si>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</si>
  <si>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</si>
  <si>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</si>
  <si>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</si>
  <si>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</si>
  <si>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</si>
  <si>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</si>
  <si>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</si>
  <si>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</si>
  <si>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</si>
  <si>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</si>
  <si>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</si>
  <si>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</si>
  <si>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</si>
  <si>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</si>
  <si>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</si>
  <si>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</si>
  <si>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</si>
  <si>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</si>
  <si>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</si>
  <si>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</si>
  <si>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</si>
  <si>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</si>
  <si>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</si>
  <si>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</si>
  <si>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</si>
  <si>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</si>
  <si>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</si>
  <si>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</si>
  <si>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</si>
  <si>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</si>
  <si>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</si>
  <si>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</si>
  <si>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</si>
  <si>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</si>
  <si>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</si>
  <si>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</si>
  <si>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</si>
  <si>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</si>
  <si>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</si>
  <si>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</si>
  <si>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</si>
  <si>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</si>
  <si>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</si>
  <si>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</si>
  <si>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</si>
  <si>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</si>
  <si>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</si>
  <si>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</si>
  <si>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</si>
  <si>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</si>
  <si>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</si>
  <si>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</si>
  <si>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</si>
  <si>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</si>
  <si>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</si>
  <si>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</si>
  <si>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</si>
  <si>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</si>
  <si>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</si>
  <si>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</si>
  <si>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</si>
  <si>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</si>
  <si>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</si>
  <si>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</si>
  <si>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</si>
  <si>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</si>
  <si>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</si>
  <si>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</si>
  <si>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</si>
  <si>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</si>
  <si>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</si>
  <si>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</si>
  <si>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</si>
  <si>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</si>
  <si>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</si>
  <si>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</si>
  <si>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</si>
  <si>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</si>
  <si>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</si>
  <si>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</si>
  <si>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</si>
  <si>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</si>
  <si>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</si>
  <si>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</si>
  <si>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</si>
  <si>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</si>
  <si>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</si>
  <si>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</si>
  <si>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</si>
  <si>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</si>
  <si>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</si>
  <si>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</si>
  <si>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</si>
  <si>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</si>
  <si>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</si>
  <si>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</si>
  <si>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</si>
  <si>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</si>
  <si>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</si>
  <si>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</si>
  <si>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</si>
  <si>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</si>
  <si>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</si>
  <si>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</si>
  <si>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</si>
  <si>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</si>
  <si>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</si>
  <si>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</si>
  <si>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</si>
  <si>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</si>
  <si>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</si>
  <si>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</si>
  <si>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</si>
  <si>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</si>
  <si>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</si>
  <si>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</si>
  <si>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</si>
  <si>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</si>
  <si>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</si>
  <si>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</si>
  <si>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</si>
  <si>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</si>
  <si>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</si>
  <si>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</si>
  <si>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</si>
  <si>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</si>
  <si>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</si>
  <si>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</si>
  <si>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</si>
  <si>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</si>
  <si>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</si>
  <si>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</si>
  <si>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</si>
  <si>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</si>
  <si>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</si>
  <si>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</si>
  <si>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</si>
  <si>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</si>
  <si>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</si>
  <si>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</si>
  <si>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</si>
  <si>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</si>
  <si>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</si>
  <si>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</si>
  <si>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</si>
  <si>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</si>
  <si>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</si>
  <si>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</si>
  <si>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</si>
  <si>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</si>
  <si>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</si>
  <si>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</si>
  <si>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</si>
  <si>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</si>
  <si>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</si>
  <si>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</si>
  <si>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</si>
  <si>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</si>
  <si>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</si>
  <si>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</si>
  <si>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</si>
  <si>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</si>
  <si>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</si>
  <si>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</si>
  <si>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</si>
  <si>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</si>
  <si>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</si>
  <si>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</si>
  <si>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</si>
  <si>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</si>
  <si>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</si>
  <si>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</si>
  <si>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</si>
  <si>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</si>
  <si>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</si>
  <si>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</si>
  <si>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</si>
  <si>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</si>
  <si>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</si>
  <si>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</si>
  <si>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</si>
  <si>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</si>
  <si>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</si>
  <si>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</si>
  <si>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</si>
  <si>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</si>
  <si>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</si>
  <si>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</si>
  <si>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</si>
  <si>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</si>
  <si>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</si>
  <si>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</si>
  <si>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</si>
  <si>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</si>
  <si>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</si>
  <si>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</si>
  <si>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</si>
  <si>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</si>
  <si>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</si>
  <si>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</si>
  <si>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</si>
  <si>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</si>
  <si>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</si>
  <si>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</si>
  <si>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</si>
  <si>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</si>
  <si>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</si>
  <si>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</si>
  <si>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</si>
  <si>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</si>
  <si>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</si>
  <si>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</si>
  <si>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</si>
  <si>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</si>
  <si>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</si>
  <si>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</si>
  <si>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</si>
  <si>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</si>
  <si>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</si>
  <si>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</si>
  <si>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</si>
  <si>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</si>
  <si>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</si>
  <si>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</si>
  <si>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</si>
  <si>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</si>
  <si>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</si>
  <si>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</si>
  <si>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</si>
  <si>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</si>
  <si>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</si>
  <si>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</si>
  <si>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</si>
  <si>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</si>
  <si>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</si>
  <si>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</si>
  <si>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</si>
  <si>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</si>
  <si>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</si>
  <si>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</si>
  <si>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</si>
  <si>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</si>
  <si>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</si>
  <si>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</si>
  <si>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</si>
  <si>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</si>
  <si>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</si>
  <si>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</si>
  <si>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</si>
  <si>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</si>
  <si>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</si>
  <si>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</si>
  <si>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</si>
  <si>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</si>
  <si>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</si>
  <si>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</si>
  <si>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</si>
  <si>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</si>
  <si>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</si>
  <si>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</si>
  <si>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</si>
  <si>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</si>
  <si>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</si>
  <si>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</si>
  <si>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</si>
  <si>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</si>
  <si>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</si>
  <si>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</si>
  <si>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</si>
  <si>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</si>
  <si>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</si>
  <si>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</si>
  <si>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</si>
  <si>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</si>
  <si>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</si>
  <si>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</si>
  <si>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</si>
  <si>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</si>
  <si>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</si>
  <si>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</si>
  <si>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</si>
  <si>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</si>
  <si>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</si>
  <si>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</si>
  <si>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</si>
  <si>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</si>
  <si>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</si>
  <si>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</si>
  <si>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</si>
  <si>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</si>
  <si>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</si>
  <si>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</si>
  <si>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</si>
  <si>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</si>
  <si>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</si>
  <si>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</si>
  <si>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</si>
  <si>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</si>
  <si>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</si>
  <si>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</si>
  <si>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</si>
  <si>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</si>
  <si>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</si>
  <si>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</si>
  <si>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</si>
  <si>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</si>
  <si>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</si>
  <si>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</si>
  <si>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</si>
  <si>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</si>
  <si>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</si>
  <si>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</si>
  <si>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</si>
  <si>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</si>
  <si>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</si>
  <si>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</si>
  <si>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</si>
  <si>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</si>
  <si>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</si>
  <si>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</si>
  <si>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</si>
  <si>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</si>
  <si>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</si>
  <si>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</si>
  <si>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</si>
  <si>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</si>
  <si>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</si>
  <si>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</si>
  <si>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</si>
  <si>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</si>
  <si>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</si>
  <si>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</si>
  <si>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</si>
  <si>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</si>
  <si>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</si>
  <si>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</si>
  <si>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</si>
  <si>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</si>
  <si>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</si>
  <si>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</si>
  <si>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</si>
  <si>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</si>
  <si>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</si>
  <si>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</si>
  <si>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</si>
  <si>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</si>
  <si>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</si>
  <si>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</si>
  <si>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</si>
  <si>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</si>
  <si>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</si>
  <si>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</si>
  <si>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</si>
  <si>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</si>
  <si>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</si>
  <si>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</si>
  <si>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</si>
  <si>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</si>
  <si>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</si>
  <si>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</si>
  <si>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</si>
  <si>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</si>
  <si>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</si>
  <si>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</si>
  <si>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</si>
  <si>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</si>
  <si>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</si>
  <si>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</si>
  <si>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</si>
  <si>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</si>
  <si>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</si>
  <si>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</si>
  <si>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</si>
  <si>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</si>
  <si>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</si>
  <si>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</si>
  <si>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</si>
  <si>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</si>
  <si>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</si>
  <si>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</si>
  <si>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</si>
  <si>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</si>
  <si>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</si>
  <si>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</si>
  <si>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</si>
  <si>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</si>
  <si>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</si>
  <si>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</si>
  <si>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</si>
  <si>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</si>
  <si>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</si>
  <si>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</si>
  <si>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</si>
  <si>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</si>
  <si>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</si>
  <si>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</si>
  <si>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</si>
  <si>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</si>
  <si>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</si>
  <si>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</si>
  <si>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</si>
  <si>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</si>
  <si>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</si>
  <si>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</si>
  <si>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</si>
  <si>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</si>
  <si>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</si>
  <si>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</si>
  <si>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</si>
  <si>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</si>
  <si>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</si>
  <si>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</si>
  <si>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</si>
  <si>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</si>
  <si>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</si>
  <si>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</si>
  <si>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</si>
  <si>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</si>
  <si>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</si>
  <si>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</si>
  <si>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</si>
  <si>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</si>
  <si>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</si>
  <si>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</si>
  <si>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</si>
  <si>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</si>
  <si>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</si>
  <si>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</si>
  <si>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</si>
  <si>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</si>
  <si>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</si>
  <si>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</si>
  <si>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</si>
  <si>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</si>
  <si>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</si>
  <si>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</si>
  <si>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</si>
  <si>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</si>
  <si>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</si>
  <si>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</si>
  <si>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</si>
  <si>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</si>
  <si>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</si>
  <si>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</si>
  <si>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</si>
  <si>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</si>
  <si>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</si>
  <si>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</si>
  <si>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</si>
  <si>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</si>
  <si>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</si>
  <si>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</si>
  <si>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</si>
  <si>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</si>
  <si>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</si>
  <si>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</si>
  <si>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</si>
  <si>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</si>
  <si>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</si>
  <si>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</si>
  <si>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</si>
  <si>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</si>
  <si>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</si>
  <si>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</si>
  <si>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</si>
  <si>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</si>
  <si>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</si>
  <si>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</si>
  <si>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</si>
  <si>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</si>
  <si>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</si>
  <si>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</si>
  <si>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</si>
  <si>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</si>
  <si>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</si>
  <si>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</si>
  <si>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</si>
  <si>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</si>
  <si>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</si>
  <si>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</si>
  <si>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</si>
  <si>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</si>
  <si>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</si>
  <si>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</si>
  <si>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</si>
  <si>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</si>
  <si>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</si>
  <si>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</si>
  <si>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</si>
  <si>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</si>
  <si>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</si>
  <si>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</si>
  <si>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</si>
  <si>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</si>
  <si>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</si>
  <si>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</si>
  <si>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</si>
  <si>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</si>
  <si>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</si>
  <si>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</si>
  <si>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</si>
  <si>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</si>
  <si>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</si>
  <si>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</si>
  <si>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</si>
  <si>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</si>
  <si>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</si>
  <si>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</si>
  <si>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</si>
  <si>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</si>
  <si>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</si>
  <si>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</si>
  <si>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</si>
  <si>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</si>
  <si>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</si>
  <si>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</si>
  <si>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</si>
  <si>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</si>
  <si>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</si>
  <si>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</si>
  <si>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</si>
  <si>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</si>
  <si>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</si>
  <si>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</si>
  <si>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</si>
  <si>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</si>
  <si>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</si>
  <si>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</si>
  <si>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</si>
  <si>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</si>
  <si>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</si>
  <si>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</si>
  <si>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</si>
  <si>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</si>
  <si>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</si>
  <si>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</si>
  <si>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</si>
  <si>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</si>
  <si>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</si>
  <si>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</si>
  <si>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</si>
  <si>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</si>
  <si>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</si>
  <si>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</si>
  <si>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</si>
  <si>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</si>
  <si>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</si>
  <si>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</si>
  <si>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</si>
  <si>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</si>
  <si>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</si>
  <si>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</si>
  <si>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</si>
  <si>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</si>
  <si>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</si>
  <si>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</si>
  <si>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</si>
  <si>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</si>
  <si>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</si>
  <si>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</si>
  <si>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</si>
  <si>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</si>
  <si>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</si>
  <si>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</si>
  <si>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</si>
  <si>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</si>
  <si>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</si>
  <si>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</si>
  <si>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</si>
  <si>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</si>
  <si>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</si>
  <si>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</si>
  <si>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</si>
  <si>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</si>
  <si>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</si>
  <si>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</si>
  <si>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</si>
  <si>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</si>
  <si>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</si>
  <si>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</si>
  <si>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</si>
  <si>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</si>
  <si>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</si>
  <si>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</si>
  <si>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</si>
  <si>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</si>
  <si>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</si>
  <si>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</si>
  <si>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</si>
  <si>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</si>
  <si>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</si>
  <si>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</si>
  <si>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</si>
  <si>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</si>
  <si>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</si>
  <si>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</si>
  <si>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</si>
  <si>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</si>
  <si>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</si>
  <si>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</si>
  <si>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</si>
  <si>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</si>
  <si>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</si>
  <si>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</si>
  <si>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</si>
  <si>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</si>
  <si>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</si>
  <si>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</si>
  <si>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</si>
  <si>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</si>
  <si>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</si>
  <si>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</si>
  <si>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</si>
  <si>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</si>
  <si>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</si>
  <si>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</si>
  <si>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</si>
  <si>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</si>
  <si>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</si>
  <si>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</si>
  <si>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</si>
  <si>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</si>
  <si>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</si>
  <si>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</si>
  <si>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</si>
  <si>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</si>
  <si>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</si>
  <si>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</si>
  <si>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</si>
  <si>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</si>
  <si>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</si>
  <si>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</si>
  <si>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</si>
  <si>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</si>
  <si>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</si>
  <si>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</si>
  <si>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</si>
  <si>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</si>
  <si>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</si>
  <si>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</si>
  <si>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</si>
  <si>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</si>
  <si>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</si>
  <si>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</si>
  <si>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</si>
  <si>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</si>
  <si>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</si>
  <si>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</si>
  <si>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</si>
  <si>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</si>
  <si>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</si>
  <si>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</si>
  <si>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</si>
  <si>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</si>
  <si>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</si>
  <si>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</si>
  <si>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</si>
  <si>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</si>
  <si>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</si>
  <si>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</si>
  <si>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</si>
  <si>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</si>
  <si>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</si>
  <si>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</si>
  <si>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</si>
  <si>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</si>
  <si>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</si>
  <si>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</si>
  <si>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</si>
  <si>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</si>
  <si>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</si>
  <si>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</si>
  <si>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</si>
  <si>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</si>
  <si>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</si>
  <si>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</si>
  <si>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</si>
  <si>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</si>
  <si>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</si>
  <si>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</si>
  <si>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</si>
  <si>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</si>
  <si>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</si>
  <si>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</si>
  <si>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</si>
  <si>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</si>
  <si>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</si>
  <si>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</si>
  <si>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</si>
  <si>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</si>
  <si>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</si>
  <si>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</si>
  <si>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</si>
  <si>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</si>
  <si>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</si>
  <si>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</si>
  <si>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</si>
  <si>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</si>
  <si>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</si>
  <si>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</si>
  <si>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</si>
  <si>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</si>
  <si>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</si>
  <si>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</si>
  <si>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</si>
  <si>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</si>
  <si>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</si>
  <si>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</si>
  <si>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</si>
  <si>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</si>
  <si>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</si>
  <si>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</si>
  <si>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</si>
  <si>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</si>
  <si>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</si>
  <si>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</si>
  <si>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</si>
  <si>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</si>
  <si>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</si>
  <si>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</si>
  <si>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</si>
  <si>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</si>
  <si>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</si>
  <si>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</si>
  <si>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</si>
  <si>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</si>
  <si>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</si>
  <si>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</si>
  <si>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</si>
  <si>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</si>
  <si>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</si>
  <si>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</si>
  <si>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</si>
  <si>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</si>
  <si>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</si>
  <si>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</si>
  <si>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</si>
  <si>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</si>
  <si>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</si>
  <si>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</si>
  <si>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</si>
  <si>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</si>
  <si>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</si>
  <si>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</si>
  <si>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</si>
  <si>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</si>
  <si>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</si>
  <si>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</si>
  <si>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</si>
  <si>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</si>
  <si>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</si>
  <si>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</si>
  <si>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</si>
  <si>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</si>
  <si>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</si>
  <si>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</si>
  <si>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</si>
  <si>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</si>
  <si>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</si>
  <si>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</si>
  <si>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</si>
  <si>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</si>
  <si>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</si>
  <si>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</si>
  <si>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</si>
  <si>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</si>
  <si>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</si>
  <si>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</si>
  <si>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</si>
  <si>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</si>
  <si>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</si>
  <si>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</si>
  <si>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</si>
  <si>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</si>
  <si>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</si>
  <si>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</si>
  <si>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</si>
  <si>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</si>
  <si>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</si>
  <si>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</si>
  <si>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</si>
  <si>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</si>
  <si>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</si>
  <si>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</si>
  <si>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</si>
  <si>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</si>
  <si>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</si>
  <si>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</si>
  <si>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</si>
  <si>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</si>
  <si>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</si>
  <si>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</si>
  <si>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</si>
  <si>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</si>
  <si>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</si>
  <si>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</si>
  <si>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</si>
  <si>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</si>
  <si>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</si>
  <si>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</si>
  <si>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</si>
  <si>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</si>
  <si>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</si>
  <si>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</si>
  <si>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</si>
  <si>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</si>
  <si>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</si>
  <si>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</si>
  <si>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</si>
  <si>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</si>
  <si>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</si>
  <si>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</si>
  <si>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</si>
  <si>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</si>
  <si>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</si>
  <si>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</si>
  <si>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</si>
  <si>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</si>
  <si>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</si>
  <si>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</si>
  <si>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</si>
  <si>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</si>
  <si>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</si>
  <si>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</si>
  <si>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</si>
  <si>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</si>
  <si>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</si>
  <si>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</si>
  <si>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</si>
  <si>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</si>
  <si>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</si>
  <si>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</si>
  <si>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</si>
  <si>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</si>
  <si>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</si>
  <si>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</si>
  <si>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</si>
  <si>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</si>
  <si>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</si>
  <si>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</si>
  <si>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</si>
  <si>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</si>
  <si>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</si>
  <si>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</si>
  <si>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</si>
  <si>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</si>
  <si>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</si>
  <si>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</si>
  <si>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</si>
  <si>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</si>
  <si>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</si>
  <si>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</si>
  <si>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</si>
  <si>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</si>
  <si>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</si>
  <si>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</si>
  <si>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</si>
  <si>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</si>
  <si>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</si>
  <si>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</si>
  <si>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</si>
  <si>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</si>
  <si>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</si>
  <si>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</si>
  <si>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</si>
  <si>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</si>
  <si>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</si>
  <si>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</si>
  <si>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</si>
  <si>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</si>
  <si>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</si>
  <si>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</si>
  <si>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</si>
  <si>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</si>
  <si>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</si>
  <si>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</si>
  <si>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</si>
  <si>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</si>
  <si>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</si>
  <si>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</si>
  <si>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</si>
  <si>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</si>
  <si>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</si>
  <si>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</si>
  <si>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</si>
  <si>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</si>
  <si>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</si>
  <si>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</si>
  <si>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</si>
  <si>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</si>
  <si>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</si>
  <si>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</si>
  <si>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</si>
  <si>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</si>
  <si>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</si>
  <si>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</si>
  <si>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</si>
  <si>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</si>
  <si>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</si>
  <si>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</si>
  <si>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</si>
  <si>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</si>
  <si>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</si>
  <si>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</si>
  <si>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</si>
  <si>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</si>
  <si>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</si>
  <si>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</si>
  <si>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</si>
  <si>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</si>
  <si>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</si>
  <si>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</si>
  <si>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</si>
  <si>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</si>
  <si>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</si>
  <si>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</si>
  <si>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</si>
  <si>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</si>
  <si>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</si>
  <si>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</si>
  <si>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</si>
  <si>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</si>
  <si>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</si>
  <si>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</si>
  <si>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</si>
  <si>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</si>
  <si>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</si>
  <si>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</si>
  <si>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</si>
  <si>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</si>
  <si>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</si>
  <si>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</si>
  <si>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</si>
  <si>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</si>
  <si>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</si>
  <si>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</si>
  <si>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</si>
  <si>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</si>
  <si>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</si>
  <si>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</si>
  <si>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</si>
  <si>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</si>
  <si>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</si>
  <si>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</si>
  <si>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</si>
  <si>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</si>
  <si>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</si>
  <si>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</si>
  <si>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</si>
  <si>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</si>
  <si>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</si>
  <si>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</si>
  <si>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</si>
  <si>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</si>
  <si>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</si>
  <si>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</si>
  <si>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</si>
  <si>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</si>
  <si>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</si>
  <si>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</si>
  <si>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</si>
  <si>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</si>
  <si>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</si>
  <si>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</si>
  <si>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</si>
  <si>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</si>
  <si>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</si>
  <si>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</si>
  <si>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</si>
  <si>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</si>
  <si>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</si>
  <si>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</si>
  <si>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</si>
  <si>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</si>
  <si>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</si>
  <si>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</si>
  <si>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</si>
  <si>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</si>
  <si>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</si>
  <si>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</si>
  <si>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</si>
  <si>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</si>
  <si>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</si>
  <si>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</si>
  <si>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</si>
  <si>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</si>
  <si>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</si>
  <si>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</si>
  <si>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</si>
  <si>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</si>
  <si>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</si>
  <si>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</si>
  <si>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</si>
  <si>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</si>
  <si>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</si>
  <si>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</si>
  <si>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</si>
  <si>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</si>
  <si>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</si>
  <si>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</si>
  <si>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</si>
  <si>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</si>
  <si>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</si>
  <si>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</si>
  <si>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</si>
  <si>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</si>
  <si>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</si>
  <si>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</si>
  <si>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</si>
  <si>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</si>
  <si>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</si>
  <si>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</si>
  <si>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</si>
  <si>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</si>
  <si>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</si>
  <si>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</si>
  <si>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</si>
  <si>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</si>
  <si>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</si>
  <si>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</si>
  <si>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</si>
  <si>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</si>
  <si>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</si>
  <si>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</si>
  <si>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</si>
  <si>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</si>
  <si>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</si>
  <si>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</si>
  <si>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</si>
  <si>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</si>
  <si>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</si>
  <si>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</si>
  <si>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</si>
  <si>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</si>
  <si>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</si>
  <si>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</si>
  <si>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</si>
  <si>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</si>
  <si>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</si>
  <si>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</si>
  <si>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</si>
  <si>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</si>
  <si>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</si>
  <si>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</si>
  <si>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</si>
  <si>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</si>
  <si>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</si>
  <si>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</si>
  <si>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</si>
  <si>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</si>
  <si>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</si>
  <si>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</si>
  <si>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</si>
  <si>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</si>
  <si>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</si>
  <si>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</si>
  <si>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</si>
  <si>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</si>
  <si>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</si>
  <si>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</si>
  <si>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</si>
  <si>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</si>
  <si>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</si>
  <si>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</si>
  <si>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</si>
  <si>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</si>
  <si>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</si>
  <si>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</si>
  <si>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</si>
  <si>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</si>
  <si>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</si>
  <si>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</si>
  <si>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</si>
  <si>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</si>
  <si>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</si>
  <si>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</si>
  <si>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</si>
  <si>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</si>
  <si>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</si>
  <si>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</si>
  <si>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</si>
  <si>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</si>
  <si>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</si>
  <si>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</si>
  <si>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</si>
  <si>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</si>
  <si>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</si>
  <si>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</si>
  <si>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</si>
  <si>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</si>
  <si>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</si>
  <si>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</si>
  <si>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</si>
  <si>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</si>
  <si>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</si>
  <si>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</si>
  <si>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</si>
  <si>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</si>
  <si>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</si>
  <si>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</si>
  <si>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</si>
  <si>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</si>
  <si>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</si>
  <si>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</si>
  <si>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</si>
  <si>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</si>
  <si>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</si>
  <si>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</si>
  <si>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</si>
  <si>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</si>
  <si>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</si>
  <si>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</si>
  <si>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</si>
  <si>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</si>
  <si>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</si>
  <si>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</si>
  <si>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</si>
  <si>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</si>
  <si>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</si>
  <si>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</si>
  <si>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</si>
  <si>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</si>
  <si>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</si>
  <si>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</si>
  <si>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</si>
  <si>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</si>
  <si>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</si>
  <si>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</si>
  <si>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</si>
  <si>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</si>
  <si>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</si>
  <si>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</si>
  <si>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</si>
  <si>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</si>
  <si>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</si>
  <si>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</si>
  <si>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</si>
  <si>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</si>
  <si>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</si>
  <si>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</si>
  <si>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</si>
  <si>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</si>
  <si>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</si>
  <si>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</si>
  <si>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</si>
  <si>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</si>
  <si>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</si>
  <si>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</si>
  <si>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</si>
  <si>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</si>
  <si>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</si>
  <si>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</si>
  <si>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</si>
  <si>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</si>
  <si>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</si>
  <si>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</si>
  <si>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</si>
  <si>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</si>
  <si>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</si>
  <si>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</si>
  <si>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</si>
  <si>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</si>
  <si>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</si>
  <si>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</si>
  <si>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</si>
  <si>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</si>
  <si>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</si>
  <si>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</si>
  <si>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</si>
  <si>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</si>
  <si>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</si>
  <si>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</si>
  <si>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</si>
  <si>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</si>
  <si>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</si>
  <si>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</si>
  <si>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</si>
  <si>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</si>
  <si>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</si>
  <si>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</si>
  <si>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</si>
  <si>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</si>
  <si>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</si>
  <si>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</si>
  <si>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</si>
  <si>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</si>
  <si>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</si>
  <si>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</si>
  <si>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</si>
  <si>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</si>
  <si>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</si>
  <si>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</si>
  <si>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</si>
  <si>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</si>
  <si>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</si>
  <si>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</si>
  <si>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</si>
  <si>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</si>
  <si>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</si>
  <si>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</si>
  <si>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</si>
  <si>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</si>
  <si>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</si>
  <si>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</si>
  <si>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</si>
  <si>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</si>
  <si>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</si>
  <si>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</si>
  <si>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</si>
  <si>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</si>
  <si>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</si>
  <si>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</si>
  <si>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</si>
  <si>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</si>
  <si>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</si>
  <si>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</si>
  <si>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</si>
  <si>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</si>
  <si>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</si>
  <si>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</si>
  <si>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</si>
  <si>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</si>
  <si>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</si>
  <si>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</si>
  <si>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</si>
  <si>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</si>
  <si>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</si>
  <si>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</si>
  <si>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</si>
  <si>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</si>
  <si>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</si>
  <si>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</si>
  <si>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</si>
  <si>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</si>
  <si>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</si>
  <si>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</si>
  <si>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</si>
  <si>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</si>
  <si>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</si>
  <si>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</si>
  <si>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</si>
  <si>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</si>
  <si>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</si>
  <si>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</si>
  <si>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</si>
  <si>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</si>
  <si>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</si>
  <si>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</si>
  <si>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</si>
  <si>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</si>
  <si>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</si>
  <si>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</si>
  <si>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</si>
  <si>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</si>
  <si>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</si>
  <si>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</si>
  <si>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</si>
  <si>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</si>
  <si>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</si>
  <si>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</si>
  <si>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</si>
  <si>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</si>
  <si>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</si>
  <si>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</si>
  <si>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</si>
  <si>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</si>
  <si>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</si>
  <si>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</si>
  <si>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</si>
  <si>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</si>
  <si>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</si>
  <si>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</si>
  <si>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</si>
  <si>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</si>
  <si>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</si>
  <si>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</si>
  <si>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</si>
  <si>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</si>
  <si>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</si>
  <si>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</si>
  <si>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</si>
  <si>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</si>
  <si>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</si>
  <si>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</si>
  <si>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</si>
  <si>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</si>
  <si>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</si>
  <si>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</si>
  <si>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</si>
  <si>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</si>
  <si>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</si>
  <si>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</si>
  <si>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</si>
  <si>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</si>
  <si>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</si>
  <si>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</si>
  <si>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</si>
  <si>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</si>
  <si>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</si>
  <si>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</si>
  <si>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</si>
  <si>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</si>
  <si>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</si>
  <si>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</si>
  <si>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</si>
  <si>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</si>
  <si>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</si>
  <si>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</si>
  <si>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</si>
  <si>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</si>
  <si>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</si>
  <si>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</si>
  <si>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</si>
  <si>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</si>
  <si>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</si>
  <si>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</si>
  <si>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</si>
  <si>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</si>
  <si>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</si>
  <si>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</si>
  <si>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</si>
  <si>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</si>
  <si>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</si>
  <si>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</si>
  <si>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</si>
  <si>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</si>
  <si>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</si>
  <si>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</si>
  <si>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</si>
  <si>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</si>
  <si>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</si>
  <si>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</si>
  <si>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</si>
  <si>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</si>
  <si>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</si>
  <si>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</si>
  <si>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</si>
  <si>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</si>
  <si>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</si>
  <si>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</si>
  <si>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</si>
  <si>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</si>
  <si>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</si>
  <si>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</si>
  <si>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</si>
  <si>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</si>
  <si>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</si>
  <si>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</si>
  <si>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</si>
  <si>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</si>
  <si>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</si>
  <si>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</si>
  <si>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</si>
  <si>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</si>
  <si>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</si>
  <si>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</si>
  <si>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</si>
  <si>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</si>
  <si>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</si>
  <si>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</si>
  <si>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</si>
  <si>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</si>
  <si>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</si>
  <si>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</si>
  <si>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</si>
  <si>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</si>
  <si>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</si>
  <si>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</si>
  <si>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</si>
  <si>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</si>
  <si>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</si>
  <si>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</si>
  <si>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</si>
  <si>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</si>
  <si>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</si>
  <si>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</si>
  <si>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</si>
  <si>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</si>
  <si>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</si>
  <si>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</si>
  <si>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</si>
  <si>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</si>
  <si>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</si>
  <si>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</si>
  <si>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</si>
  <si>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</si>
  <si>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</si>
  <si>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</si>
  <si>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</si>
  <si>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</si>
  <si>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</si>
  <si>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</si>
  <si>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</si>
  <si>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</si>
  <si>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</si>
  <si>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</si>
  <si>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</si>
  <si>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</si>
  <si>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</si>
  <si>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</si>
  <si>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</si>
  <si>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</si>
  <si>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</si>
  <si>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</si>
  <si>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</si>
  <si>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</si>
  <si>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</si>
  <si>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</si>
  <si>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</si>
  <si>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</si>
  <si>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</si>
  <si>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</si>
  <si>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</si>
  <si>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</si>
  <si>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</si>
  <si>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</si>
  <si>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</si>
  <si>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</si>
  <si>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</si>
  <si>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</si>
  <si>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</si>
  <si>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</si>
  <si>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</si>
  <si>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</si>
  <si>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</si>
  <si>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</si>
  <si>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</si>
  <si>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</si>
  <si>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</si>
  <si>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</si>
  <si>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</si>
  <si>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</si>
  <si>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</si>
  <si>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</si>
  <si>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</si>
  <si>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</si>
  <si>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</si>
  <si>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</si>
  <si>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</si>
  <si>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</si>
  <si>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</si>
  <si>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</si>
  <si>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</si>
  <si>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</si>
  <si>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</si>
  <si>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</si>
  <si>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</si>
  <si>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</si>
  <si>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</si>
  <si>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</si>
  <si>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</si>
  <si>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</si>
  <si>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</si>
  <si>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</si>
  <si>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</si>
  <si>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</si>
  <si>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</si>
  <si>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</si>
  <si>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</si>
  <si>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</si>
  <si>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</si>
  <si>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</si>
  <si>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</si>
  <si>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</si>
  <si>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</si>
  <si>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</si>
  <si>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</si>
  <si>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</si>
  <si>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</si>
  <si>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</si>
  <si>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</si>
  <si>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</si>
  <si>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</si>
  <si>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</si>
  <si>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</si>
  <si>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</si>
  <si>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</si>
  <si>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</si>
  <si>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</si>
  <si>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</si>
  <si>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</si>
  <si>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</si>
  <si>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</si>
  <si>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</si>
  <si>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</si>
  <si>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</si>
  <si>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</si>
  <si>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</si>
  <si>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</si>
  <si>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</si>
  <si>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</si>
  <si>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</si>
  <si>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</si>
  <si>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</si>
  <si>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</si>
  <si>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</si>
  <si>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</si>
  <si>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</si>
  <si>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</si>
  <si>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</si>
  <si>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</si>
  <si>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</si>
  <si>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</si>
  <si>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</si>
  <si>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</si>
  <si>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</si>
  <si>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</si>
  <si>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</si>
  <si>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</si>
  <si>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</si>
  <si>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</si>
  <si>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</si>
  <si>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</si>
  <si>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</si>
  <si>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</si>
  <si>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</si>
  <si>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</si>
  <si>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</si>
  <si>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</si>
  <si>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</si>
  <si>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</si>
  <si>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</si>
  <si>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</si>
  <si>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</si>
  <si>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</si>
  <si>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</si>
  <si>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</si>
  <si>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</si>
  <si>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</si>
  <si>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</si>
  <si>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</si>
  <si>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</si>
  <si>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</si>
  <si>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</si>
  <si>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</si>
  <si>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</si>
  <si>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</si>
  <si>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</si>
  <si>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</si>
  <si>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</si>
  <si>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</si>
  <si>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</si>
  <si>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</si>
  <si>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</si>
  <si>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</si>
  <si>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</si>
  <si>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</si>
  <si>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</si>
  <si>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</si>
  <si>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</si>
  <si>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</si>
  <si>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</si>
  <si>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</si>
  <si>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</si>
  <si>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</si>
  <si>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</si>
  <si>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</si>
  <si>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</si>
  <si>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</si>
  <si>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</si>
  <si>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</si>
  <si>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</si>
  <si>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</si>
  <si>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</si>
  <si>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</si>
  <si>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</si>
  <si>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</si>
  <si>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</si>
  <si>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</si>
  <si>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</si>
  <si>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</si>
  <si>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</si>
  <si>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</si>
  <si>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</si>
  <si>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</si>
  <si>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</si>
  <si>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</si>
  <si>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</si>
  <si>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</si>
  <si>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</si>
  <si>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</si>
  <si>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</si>
  <si>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</si>
  <si>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</si>
  <si>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</si>
  <si>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</si>
  <si>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</si>
  <si>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</si>
  <si>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</si>
  <si>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</si>
  <si>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</si>
  <si>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</si>
  <si>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</si>
  <si>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</si>
  <si>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</si>
  <si>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</si>
  <si>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</si>
  <si>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</si>
  <si>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</si>
  <si>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</si>
  <si>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</si>
  <si>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</si>
  <si>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</si>
  <si>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</si>
  <si>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</si>
  <si>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</si>
  <si>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</si>
  <si>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</si>
  <si>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</si>
  <si>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</si>
  <si>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</si>
  <si>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</si>
  <si>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</si>
  <si>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</si>
  <si>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</si>
  <si>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</si>
  <si>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</si>
  <si>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</si>
  <si>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</si>
  <si>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</si>
  <si>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</si>
  <si>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</si>
  <si>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</si>
  <si>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</si>
  <si>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</si>
  <si>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</si>
  <si>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</si>
  <si>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</si>
  <si>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</si>
  <si>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</si>
  <si>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</si>
  <si>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</si>
  <si>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</si>
  <si>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</si>
  <si>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</si>
  <si>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</si>
  <si>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</si>
  <si>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</si>
  <si>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</si>
  <si>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</si>
  <si>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</si>
  <si>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</si>
  <si>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</si>
  <si>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</si>
  <si>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</si>
  <si>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</si>
  <si>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</si>
  <si>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</si>
  <si>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</si>
  <si>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</si>
  <si>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</si>
  <si>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</si>
  <si>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</si>
  <si>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</si>
  <si>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</si>
  <si>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</si>
  <si>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</si>
  <si>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</si>
  <si>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</si>
  <si>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</si>
  <si>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</si>
  <si>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</si>
  <si>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</si>
  <si>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</si>
  <si>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</si>
  <si>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</si>
  <si>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</si>
  <si>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</si>
  <si>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</si>
  <si>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</si>
  <si>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</si>
  <si>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</si>
  <si>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</si>
  <si>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</si>
  <si>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</si>
  <si>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</si>
  <si>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</si>
  <si>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</si>
  <si>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</si>
  <si>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</si>
  <si>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</si>
  <si>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</si>
  <si>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</si>
  <si>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</si>
  <si>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</si>
  <si>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</si>
  <si>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</si>
  <si>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</si>
  <si>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</si>
  <si>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</si>
  <si>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</si>
  <si>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</si>
  <si>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</si>
  <si>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</si>
  <si>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</si>
  <si>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</si>
  <si>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</si>
  <si>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</si>
  <si>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</si>
  <si>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</si>
  <si>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</si>
  <si>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</si>
  <si>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</si>
  <si>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</si>
  <si>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</si>
  <si>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</si>
  <si>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</si>
  <si>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</si>
  <si>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</si>
  <si>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</si>
  <si>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</si>
  <si>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</si>
  <si>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</si>
  <si>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</si>
  <si>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</si>
  <si>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</si>
  <si>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</si>
  <si>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</si>
  <si>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</si>
  <si>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</si>
  <si>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</si>
  <si>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</si>
  <si>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</si>
  <si>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</si>
  <si>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</si>
  <si>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</si>
  <si>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</si>
  <si>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</si>
  <si>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</si>
  <si>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</si>
  <si>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</si>
  <si>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</si>
  <si>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</si>
  <si>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</si>
  <si>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</si>
  <si>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</si>
  <si>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</si>
  <si>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</si>
  <si>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</si>
  <si>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</si>
  <si>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</si>
  <si>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</si>
  <si>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</si>
  <si>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</si>
  <si>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</si>
  <si>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</si>
  <si>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</si>
  <si>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</si>
  <si>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</si>
  <si>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</si>
  <si>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</si>
  <si>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</si>
  <si>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</si>
  <si>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</si>
  <si>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</si>
  <si>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</si>
  <si>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</si>
  <si>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</si>
  <si>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</si>
  <si>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</si>
  <si>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</si>
  <si>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</si>
  <si>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</si>
  <si>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</si>
  <si>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</si>
  <si>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</si>
  <si>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</si>
  <si>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</si>
  <si>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</si>
  <si>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</si>
  <si>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</si>
  <si>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</si>
  <si>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</si>
  <si>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</si>
  <si>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</si>
  <si>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</si>
  <si>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</si>
  <si>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</si>
  <si>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</si>
  <si>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</si>
  <si>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</si>
  <si>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</si>
  <si>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</si>
  <si>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</si>
  <si>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</si>
  <si>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</si>
  <si>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</si>
  <si>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</si>
  <si>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</si>
  <si>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</si>
  <si>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</si>
  <si>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</si>
  <si>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</si>
  <si>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</si>
  <si>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</si>
  <si>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</si>
  <si>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</si>
  <si>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</si>
  <si>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</si>
  <si>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</si>
  <si>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</si>
  <si>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</si>
  <si>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</si>
  <si>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</si>
  <si>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</si>
  <si>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</si>
  <si>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</si>
  <si>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</si>
  <si>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</si>
  <si>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</si>
  <si>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</si>
  <si>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</si>
  <si>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</si>
  <si>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</si>
  <si>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</si>
  <si>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</si>
  <si>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</si>
  <si>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</si>
  <si>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</si>
  <si>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</si>
  <si>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</si>
  <si>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</si>
  <si>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</si>
  <si>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</si>
  <si>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</si>
  <si>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</si>
  <si>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</si>
  <si>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</si>
  <si>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</si>
  <si>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</si>
  <si>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</si>
  <si>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</si>
  <si>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</si>
  <si>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</si>
  <si>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</si>
  <si>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</si>
  <si>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</si>
  <si>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</si>
  <si>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</si>
  <si>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</si>
  <si>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</si>
  <si>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</si>
  <si>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</si>
  <si>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</si>
  <si>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</si>
  <si>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</si>
  <si>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</si>
  <si>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</si>
  <si>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</si>
  <si>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</si>
  <si>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</si>
  <si>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</si>
  <si>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</si>
  <si>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</si>
  <si>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</si>
  <si>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</si>
  <si>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</si>
  <si>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</si>
  <si>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</si>
  <si>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</si>
  <si>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</si>
  <si>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</si>
  <si>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</si>
  <si>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</si>
  <si>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</si>
  <si>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</si>
  <si>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</si>
  <si>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</si>
  <si>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</si>
  <si>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</si>
  <si>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</si>
  <si>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</si>
  <si>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</si>
  <si>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</si>
  <si>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</si>
  <si>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</si>
  <si>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</si>
  <si>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</si>
  <si>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</si>
  <si>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</si>
  <si>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</si>
  <si>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</si>
  <si>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</si>
  <si>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</si>
  <si>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</si>
  <si>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</si>
  <si>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</si>
  <si>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</si>
  <si>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</si>
  <si>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</si>
  <si>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</si>
  <si>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</si>
  <si>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</si>
  <si>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</si>
  <si>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</si>
  <si>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</si>
  <si>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</si>
  <si>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</si>
  <si>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</si>
  <si>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</si>
  <si>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</si>
  <si>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</si>
  <si>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</si>
  <si>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</si>
  <si>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</si>
  <si>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</si>
  <si>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</si>
  <si>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</si>
  <si>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</si>
  <si>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</si>
  <si>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</si>
  <si>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</si>
  <si>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</si>
  <si>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</si>
  <si>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</si>
  <si>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</si>
  <si>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</si>
  <si>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</si>
  <si>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</si>
  <si>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</si>
  <si>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</si>
  <si>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</si>
  <si>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</si>
  <si>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</si>
  <si>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</si>
  <si>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</si>
  <si>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</si>
  <si>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</si>
  <si>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</si>
  <si>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</si>
  <si>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</si>
  <si>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</si>
  <si>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</si>
  <si>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</si>
  <si>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</si>
  <si>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</si>
  <si>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</si>
  <si>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</si>
  <si>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</si>
  <si>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</si>
  <si>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</si>
  <si>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</si>
  <si>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</si>
  <si>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</si>
  <si>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</si>
  <si>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</si>
  <si>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</si>
  <si>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</si>
  <si>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</si>
  <si>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</si>
  <si>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</si>
  <si>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</si>
  <si>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</si>
  <si>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</si>
  <si>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</si>
  <si>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</si>
  <si>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</si>
  <si>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</si>
  <si>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</si>
  <si>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</si>
  <si>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</si>
  <si>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</si>
  <si>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</si>
  <si>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</si>
  <si>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</si>
  <si>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</si>
  <si>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</si>
  <si>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</si>
  <si>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</si>
  <si>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</si>
  <si>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</si>
  <si>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</si>
  <si>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</si>
  <si>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</si>
  <si>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</si>
  <si>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</si>
  <si>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</si>
  <si>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</si>
  <si>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</si>
  <si>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</si>
  <si>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</si>
  <si>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</si>
  <si>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</si>
  <si>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</si>
  <si>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</si>
  <si>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</si>
  <si>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</si>
  <si>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</si>
  <si>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</si>
  <si>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</si>
  <si>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</si>
  <si>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</si>
  <si>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</si>
  <si>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</si>
  <si>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</si>
  <si>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</si>
  <si>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</si>
  <si>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</si>
  <si>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</si>
  <si>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</si>
  <si>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</si>
  <si>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</si>
  <si>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</si>
  <si>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</si>
  <si>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</si>
  <si>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</si>
  <si>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</si>
  <si>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</si>
  <si>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</si>
  <si>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</si>
  <si>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</si>
  <si>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</si>
  <si>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</si>
  <si>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</si>
  <si>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</si>
  <si>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</si>
  <si>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</si>
  <si>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</si>
  <si>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</si>
  <si>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</si>
  <si>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</si>
  <si>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</si>
  <si>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</si>
  <si>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</si>
  <si>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</si>
  <si>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</si>
  <si>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</si>
  <si>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</si>
  <si>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</si>
  <si>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</si>
  <si>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</si>
  <si>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</si>
  <si>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</si>
  <si>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</si>
  <si>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</si>
  <si>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</si>
  <si>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</si>
  <si>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</si>
  <si>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</si>
  <si>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</si>
  <si>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</si>
  <si>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</si>
  <si>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</si>
  <si>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</si>
  <si>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</si>
  <si>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</si>
  <si>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</si>
  <si>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</si>
  <si>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</si>
  <si>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</si>
  <si>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</si>
  <si>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</si>
  <si>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</si>
  <si>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</si>
  <si>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</si>
  <si>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</si>
  <si>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</si>
  <si>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</si>
  <si>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</si>
  <si>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</si>
  <si>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</si>
  <si>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</si>
  <si>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</si>
  <si>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</si>
  <si>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</si>
  <si>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</si>
  <si>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</si>
  <si>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</si>
  <si>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</si>
  <si>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</si>
  <si>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</si>
  <si>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</si>
  <si>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</si>
  <si>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</si>
  <si>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</si>
  <si>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</si>
  <si>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</si>
  <si>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</si>
  <si>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</si>
  <si>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</si>
  <si>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</si>
  <si>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</si>
  <si>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</si>
  <si>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</si>
  <si>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</si>
  <si>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</si>
  <si>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</si>
  <si>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</si>
  <si>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</si>
  <si>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</si>
  <si>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</si>
  <si>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76.26.20.490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</si>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</sst>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2654</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2683</v>
      </c>
      <c r="D15" s="35"/>
      <c r="E15" s="35"/>
      <c r="F15" s="5"/>
      <c r="G15" s="32" t="s">
        <v>1168</v>
      </c>
      <c r="H15" s="103" t="s">
        <v>1033</v>
      </c>
      <c r="I15" s="32" t="s">
        <v>2624</v>
      </c>
      <c r="J15" s="108" t="s">
        <v>2626</v>
      </c>
      <c r="L15" s="202" t="s">
        <v>8</v>
      </c>
      <c r="M15" s="202"/>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179"/>
      <c r="I20" s="142" t="s">
        <v>1155</v>
      </c>
      <c r="J20" s="143" t="s">
        <v>1035</v>
      </c>
      <c r="K20" s="144">
        <v>1891517716</v>
      </c>
      <c r="L20" s="145">
        <v>44193</v>
      </c>
      <c r="M20" s="145">
        <v>44561</v>
      </c>
      <c r="N20" s="128">
        <f>+(M20-L20)/30</f>
        <v>12.266666666666667</v>
      </c>
      <c r="O20" s="131"/>
      <c r="U20" s="127"/>
      <c r="V20" s="105">
        <f ca="1">NOW()</f>
        <v>44193.819652777776</v>
      </c>
      <c r="W20" s="105">
        <f ca="1">NOW()</f>
        <v>44193.819652777776</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2"/>
      <c r="I37" s="123"/>
      <c r="J37" s="123"/>
      <c r="K37" s="123"/>
      <c r="L37" s="123"/>
      <c r="M37" s="123"/>
      <c r="N37" s="123"/>
      <c r="O37" s="124"/>
    </row>
    <row r="38" spans="1:16" ht="21" customHeight="1" x14ac:dyDescent="0.3">
      <c r="A38" s="9"/>
      <c r="B38" s="171" t="str">
        <f>VLOOKUP(B20,EAS!A2:B1439,2,0)</f>
        <v>ASOCIACIÓN EMPRESARIAL DE SUMINISTROS Y SERVICIOS VARIOS</v>
      </c>
      <c r="C38" s="171"/>
      <c r="D38" s="171"/>
      <c r="E38" s="171"/>
      <c r="F38" s="171"/>
      <c r="G38" s="5"/>
      <c r="H38" s="125"/>
      <c r="I38" s="183" t="s">
        <v>7</v>
      </c>
      <c r="J38" s="183"/>
      <c r="K38" s="183"/>
      <c r="L38" s="183"/>
      <c r="M38" s="183"/>
      <c r="N38" s="183"/>
      <c r="O38" s="126"/>
    </row>
    <row r="39" spans="1:16" ht="42.9" customHeight="1" thickBot="1" x14ac:dyDescent="0.35">
      <c r="A39" s="10"/>
      <c r="B39" s="11"/>
      <c r="C39" s="11"/>
      <c r="D39" s="11"/>
      <c r="E39" s="11"/>
      <c r="F39" s="11"/>
      <c r="G39" s="11"/>
      <c r="H39" s="10"/>
      <c r="I39" s="215" t="s">
        <v>2684</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2655</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43922</v>
      </c>
      <c r="F48" s="138">
        <v>44165</v>
      </c>
      <c r="G48" s="153">
        <f>IF(AND(E48&lt;&gt;"",F48&lt;&gt;""),((F48-E48)/30),"")</f>
        <v>8.1</v>
      </c>
      <c r="H48" s="115" t="s">
        <v>2678</v>
      </c>
      <c r="I48" s="114" t="s">
        <v>1155</v>
      </c>
      <c r="J48" s="114" t="s">
        <v>1035</v>
      </c>
      <c r="K48" s="116">
        <v>3218096883</v>
      </c>
      <c r="L48" s="117" t="s">
        <v>1148</v>
      </c>
      <c r="M48" s="111"/>
      <c r="N48" s="117" t="s">
        <v>2634</v>
      </c>
      <c r="O48" s="117" t="s">
        <v>1148</v>
      </c>
      <c r="P48" s="78"/>
    </row>
    <row r="49" spans="1:16" s="6" customFormat="1" ht="24.75" customHeight="1" x14ac:dyDescent="0.3">
      <c r="A49" s="136">
        <v>2</v>
      </c>
      <c r="B49" s="115"/>
      <c r="C49" s="117"/>
      <c r="D49" s="114"/>
      <c r="E49" s="138"/>
      <c r="F49" s="138"/>
      <c r="G49" s="153" t="str">
        <f t="shared" ref="G49:G50" si="2">IF(AND(E49&lt;&gt;"",F49&lt;&gt;""),((F49-E49)/30),"")</f>
        <v/>
      </c>
      <c r="H49" s="115"/>
      <c r="I49" s="114"/>
      <c r="J49" s="114"/>
      <c r="K49" s="116"/>
      <c r="L49" s="110"/>
      <c r="M49" s="111"/>
      <c r="N49" s="117"/>
      <c r="O49" s="117"/>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2656</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39" t="s">
        <v>2643</v>
      </c>
      <c r="J167" s="240"/>
      <c r="K167" s="240"/>
      <c r="L167" s="240"/>
      <c r="M167" s="240"/>
      <c r="N167" s="240"/>
      <c r="O167" s="241"/>
      <c r="U167" s="51"/>
    </row>
    <row r="168" spans="1:28" x14ac:dyDescent="0.3">
      <c r="A168" s="9"/>
      <c r="B168" s="216" t="s">
        <v>2658</v>
      </c>
      <c r="C168" s="216"/>
      <c r="D168" s="216"/>
      <c r="E168" s="8"/>
      <c r="F168" s="5"/>
      <c r="H168" s="81" t="s">
        <v>2657</v>
      </c>
      <c r="I168" s="239"/>
      <c r="J168" s="240"/>
      <c r="K168" s="240"/>
      <c r="L168" s="240"/>
      <c r="M168" s="240"/>
      <c r="N168" s="240"/>
      <c r="O168" s="24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2668</v>
      </c>
      <c r="B172" s="174"/>
      <c r="C172" s="174"/>
      <c r="D172" s="174"/>
      <c r="E172" s="174"/>
      <c r="F172" s="174"/>
      <c r="G172" s="174"/>
      <c r="H172" s="174"/>
      <c r="I172" s="174"/>
      <c r="J172" s="174"/>
      <c r="K172" s="174"/>
      <c r="L172" s="174"/>
      <c r="M172" s="174"/>
      <c r="N172" s="174"/>
      <c r="O172" s="175"/>
      <c r="P172" s="76"/>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4" x14ac:dyDescent="0.3">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4" x14ac:dyDescent="0.3">
      <c r="A179" s="9"/>
      <c r="B179" s="214" t="s">
        <v>2669</v>
      </c>
      <c r="C179" s="214"/>
      <c r="D179" s="214"/>
      <c r="E179" s="164">
        <v>0.02</v>
      </c>
      <c r="F179" s="163">
        <v>0.01</v>
      </c>
      <c r="G179" s="158">
        <f>IF(F179&gt;0,SUM(E179+F179),"")</f>
        <v>0.03</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4"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56745531.479999997</v>
      </c>
      <c r="F185" s="92"/>
      <c r="G185" s="93"/>
      <c r="H185" s="88"/>
      <c r="I185" s="90" t="s">
        <v>2627</v>
      </c>
      <c r="J185" s="159">
        <f>+SUM(M179:M183)</f>
        <v>0.02</v>
      </c>
      <c r="K185" s="195" t="s">
        <v>2628</v>
      </c>
      <c r="L185" s="195"/>
      <c r="M185" s="94">
        <f>+J185*(SUM(K20:K35))</f>
        <v>37830354.32</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29" t="s">
        <v>2636</v>
      </c>
      <c r="C192" s="229"/>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2679</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7" t="s">
        <v>2659</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2681</v>
      </c>
      <c r="J211" s="27" t="s">
        <v>2622</v>
      </c>
      <c r="K211" s="141" t="s">
        <v>2681</v>
      </c>
      <c r="L211" s="21"/>
      <c r="M211" s="21"/>
      <c r="N211" s="21"/>
      <c r="O211" s="8"/>
    </row>
    <row r="212" spans="1:15" x14ac:dyDescent="0.3">
      <c r="A212" s="9"/>
      <c r="B212" s="27" t="s">
        <v>2619</v>
      </c>
      <c r="C212" s="140" t="s">
        <v>2679</v>
      </c>
      <c r="D212" s="21"/>
      <c r="G212" s="27" t="s">
        <v>2621</v>
      </c>
      <c r="H212" s="141" t="s">
        <v>2680</v>
      </c>
      <c r="J212" s="27" t="s">
        <v>2623</v>
      </c>
      <c r="K212" s="140"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