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9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<sst xmlns="http://schemas.openxmlformats.org/spreadsheetml/2006/main" count="5404" uniqueCount="2751">
  <si>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</si>
  <si>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</si>
  <si>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</si>
  <si>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</si>
  <si>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</si>
  <si>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</si>
  <si>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</si>
  <si>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</si>
  <si>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</si>
  <si>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</si>
  <si>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</si>
  <si>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</si>
  <si>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</si>
  <si>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</si>
  <si>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</si>
  <si>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</si>
  <si>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</si>
  <si>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</si>
  <si>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</si>
  <si>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</si>
  <si>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</si>
  <si>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</si>
  <si>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</si>
  <si>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</si>
  <si>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</si>
  <si>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</si>
  <si>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</si>
  <si>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</si>
  <si>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</si>
  <si>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</si>
  <si>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</si>
  <si>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</si>
  <si>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</si>
  <si>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</si>
  <si>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</si>
  <si>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</si>
  <si>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</si>
  <si>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</si>
  <si>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</si>
  <si>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</si>
  <si>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</si>
  <si>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</si>
  <si>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</si>
  <si>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</si>
  <si>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</si>
  <si>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</si>
  <si>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</si>
  <si>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</si>
  <si>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</si>
  <si>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</si>
  <si>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</si>
  <si>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</si>
  <si>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</si>
  <si>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</si>
  <si>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</si>
  <si>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</si>
  <si>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</si>
  <si>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</si>
  <si>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</si>
  <si>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</si>
  <si>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</si>
  <si>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</si>
  <si>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</si>
  <si>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</si>
  <si>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</si>
  <si>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</si>
  <si>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</si>
  <si>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</si>
  <si>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</si>
  <si>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</si>
  <si>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</si>
  <si>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</si>
  <si>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</si>
  <si>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</si>
  <si>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</si>
  <si>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</si>
  <si>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</si>
  <si>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</si>
  <si>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</si>
  <si>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</si>
  <si>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</si>
  <si>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</si>
  <si>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</si>
  <si>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</si>
  <si>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</si>
  <si>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</si>
  <si>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</si>
  <si>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</si>
  <si>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</si>
  <si>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</si>
  <si>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</si>
  <si>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</si>
  <si>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</si>
  <si>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</si>
  <si>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</si>
  <si>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</si>
  <si>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</si>
  <si>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</si>
  <si>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</si>
  <si>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</si>
  <si>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</si>
  <si>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</si>
  <si>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</si>
  <si>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</si>
  <si>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</si>
  <si>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</si>
  <si>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</si>
  <si>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</si>
  <si>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</si>
  <si>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</si>
  <si>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</si>
  <si>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</si>
  <si>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</si>
  <si>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</si>
  <si>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</si>
  <si>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</si>
  <si>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</si>
  <si>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</si>
  <si>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</si>
  <si>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</si>
  <si>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</si>
  <si>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</si>
  <si>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</si>
  <si>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</si>
  <si>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</si>
  <si>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</si>
  <si>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</si>
  <si>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</si>
  <si>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</si>
  <si>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</si>
  <si>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</si>
  <si>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</si>
  <si>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</si>
  <si>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</si>
  <si>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</si>
  <si>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</si>
  <si>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</si>
  <si>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</si>
  <si>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</si>
  <si>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</si>
  <si>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</si>
  <si>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</si>
  <si>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</si>
  <si>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</si>
  <si>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</si>
  <si>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</si>
  <si>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</si>
  <si>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</si>
  <si>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</si>
  <si>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</si>
  <si>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</si>
  <si>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</si>
  <si>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</si>
  <si>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</si>
  <si>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</si>
  <si>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</si>
  <si>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</si>
  <si>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</si>
  <si>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</si>
  <si>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</si>
  <si>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</si>
  <si>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</si>
  <si>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</si>
  <si>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</si>
  <si>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</si>
  <si>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</si>
  <si>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</si>
  <si>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</si>
  <si>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</si>
  <si>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</si>
  <si>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</si>
  <si>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</si>
  <si>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</si>
  <si>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</si>
  <si>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</si>
  <si>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</si>
  <si>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</si>
  <si>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</si>
  <si>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</si>
  <si>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</si>
  <si>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</si>
  <si>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</si>
  <si>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</si>
  <si>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</si>
  <si>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</si>
  <si>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</si>
  <si>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</si>
  <si>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</si>
  <si>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</si>
  <si>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</si>
  <si>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</si>
  <si>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</si>
  <si>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</si>
  <si>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</si>
  <si>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</si>
  <si>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</si>
  <si>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</si>
  <si>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</si>
  <si>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</si>
  <si>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</si>
  <si>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</si>
  <si>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</si>
  <si>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</si>
  <si>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</si>
  <si>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</si>
  <si>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</si>
  <si>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</si>
  <si>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</si>
  <si>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</si>
  <si>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</si>
  <si>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</si>
  <si>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</si>
  <si>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</si>
  <si>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</si>
  <si>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</si>
  <si>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</si>
  <si>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</si>
  <si>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</si>
  <si>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</si>
  <si>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</si>
  <si>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</si>
  <si>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</si>
  <si>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</si>
  <si>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</si>
  <si>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</si>
  <si>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</si>
  <si>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</si>
  <si>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</si>
  <si>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</si>
  <si>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</si>
  <si>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</si>
  <si>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</si>
  <si>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</si>
  <si>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</si>
  <si>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</si>
  <si>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</si>
  <si>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</si>
  <si>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</si>
  <si>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</si>
  <si>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</si>
  <si>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</si>
  <si>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</si>
  <si>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</si>
  <si>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</si>
  <si>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</si>
  <si>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</si>
  <si>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</si>
  <si>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</si>
  <si>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</si>
  <si>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</si>
  <si>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</si>
  <si>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</si>
  <si>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</si>
  <si>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</si>
  <si>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</si>
  <si>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</si>
  <si>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</si>
  <si>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</si>
  <si>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</si>
  <si>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</si>
  <si>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</si>
  <si>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</si>
  <si>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</si>
  <si>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</si>
  <si>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</si>
  <si>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</si>
  <si>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</si>
  <si>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</si>
  <si>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</si>
  <si>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</si>
  <si>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</si>
  <si>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</si>
  <si>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</si>
  <si>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</si>
  <si>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</si>
  <si>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</si>
  <si>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</si>
  <si>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</si>
  <si>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</si>
  <si>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</si>
  <si>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</si>
  <si>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</si>
  <si>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</si>
  <si>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</si>
  <si>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</si>
  <si>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</si>
  <si>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</si>
  <si>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</si>
  <si>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</si>
  <si>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</si>
  <si>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</si>
  <si>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</si>
  <si>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</si>
  <si>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</si>
  <si>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</si>
  <si>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</si>
  <si>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</si>
  <si>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</si>
  <si>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</si>
  <si>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</si>
  <si>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</si>
  <si>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</si>
  <si>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</si>
  <si>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</si>
  <si>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</si>
  <si>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</si>
  <si>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</si>
  <si>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</si>
  <si>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</si>
  <si>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</si>
  <si>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</si>
  <si>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</si>
  <si>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</si>
  <si>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</si>
  <si>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</si>
  <si>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</si>
  <si>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</si>
  <si>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</si>
  <si>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</si>
  <si>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</si>
  <si>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</si>
  <si>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</si>
  <si>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</si>
  <si>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</si>
  <si>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</si>
  <si>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</si>
  <si>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</si>
  <si>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</si>
  <si>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</si>
  <si>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</si>
  <si>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</si>
  <si>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</si>
  <si>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</si>
  <si>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</si>
  <si>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</si>
  <si>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</si>
  <si>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</si>
  <si>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</si>
  <si>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</si>
  <si>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</si>
  <si>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</si>
  <si>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</si>
  <si>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</si>
  <si>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</si>
  <si>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</si>
  <si>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</si>
  <si>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</si>
  <si>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</si>
  <si>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</si>
  <si>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</si>
  <si>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</si>
  <si>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</si>
  <si>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</si>
  <si>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</si>
  <si>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</si>
  <si>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</si>
  <si>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</si>
  <si>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</si>
  <si>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</si>
  <si>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</si>
  <si>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</si>
  <si>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</si>
  <si>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</si>
  <si>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</si>
  <si>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</si>
  <si>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</si>
  <si>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</si>
  <si>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</si>
  <si>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</si>
  <si>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</si>
  <si>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</si>
  <si>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</si>
  <si>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</si>
  <si>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</si>
  <si>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</si>
  <si>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</si>
  <si>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</si>
  <si>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</si>
  <si>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</si>
  <si>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</si>
  <si>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</si>
  <si>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</si>
  <si>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</si>
  <si>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</si>
  <si>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</si>
  <si>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</si>
  <si>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</si>
  <si>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</si>
  <si>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</si>
  <si>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</si>
  <si>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</si>
  <si>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</si>
  <si>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</si>
  <si>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</si>
  <si>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</si>
  <si>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</si>
  <si>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</si>
  <si>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</si>
  <si>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</si>
  <si>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</si>
  <si>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</si>
  <si>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</si>
  <si>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</si>
  <si>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</si>
  <si>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</si>
  <si>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</si>
  <si>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</si>
  <si>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</si>
  <si>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</si>
  <si>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</si>
  <si>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</si>
  <si>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</si>
  <si>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</si>
  <si>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</si>
  <si>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</si>
  <si>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</si>
  <si>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</si>
  <si>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</si>
  <si>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</si>
  <si>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</si>
  <si>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</si>
  <si>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</si>
  <si>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</si>
  <si>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</si>
  <si>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</si>
  <si>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</si>
  <si>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</si>
  <si>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</si>
  <si>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</si>
  <si>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</si>
  <si>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</si>
  <si>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</si>
  <si>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</si>
  <si>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</si>
  <si>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</si>
  <si>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</si>
  <si>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</si>
  <si>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</si>
  <si>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</si>
  <si>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</si>
  <si>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</si>
  <si>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</si>
  <si>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</si>
  <si>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</si>
  <si>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</si>
  <si>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</si>
  <si>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</si>
  <si>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</si>
  <si>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</si>
  <si>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</si>
  <si>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</si>
  <si>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</si>
  <si>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</si>
  <si>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</si>
  <si>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</si>
  <si>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</si>
  <si>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</si>
  <si>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</si>
  <si>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</si>
  <si>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</si>
  <si>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</si>
  <si>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</si>
  <si>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</si>
  <si>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</si>
  <si>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</si>
  <si>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</si>
  <si>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</si>
  <si>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</si>
  <si>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</si>
  <si>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</si>
  <si>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</si>
  <si>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</si>
  <si>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</si>
  <si>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</si>
  <si>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</si>
  <si>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</si>
  <si>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</si>
  <si>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</si>
  <si>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</si>
  <si>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</si>
  <si>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</si>
  <si>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</si>
  <si>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</si>
  <si>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</si>
  <si>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</si>
  <si>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</si>
  <si>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</si>
  <si>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</si>
  <si>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</si>
  <si>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</si>
  <si>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</si>
  <si>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</si>
  <si>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</si>
  <si>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</si>
  <si>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</si>
  <si>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</si>
  <si>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</si>
  <si>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</si>
  <si>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</si>
  <si>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</si>
  <si>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</si>
  <si>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</si>
  <si>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</si>
  <si>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</si>
  <si>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</si>
  <si>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</si>
  <si>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</si>
  <si>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</si>
  <si>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</si>
  <si>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</si>
  <si>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</si>
  <si>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</si>
  <si>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</si>
  <si>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</si>
  <si>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</si>
  <si>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</si>
  <si>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</si>
  <si>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</si>
  <si>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</si>
  <si>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</si>
  <si>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</si>
  <si>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</si>
  <si>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</si>
  <si>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</si>
  <si>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</si>
  <si>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</si>
  <si>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</si>
  <si>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</si>
  <si>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</si>
  <si>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</si>
  <si>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</si>
  <si>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</si>
  <si>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</si>
  <si>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</si>
  <si>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</si>
  <si>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</si>
  <si>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</si>
  <si>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</si>
  <si>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</si>
  <si>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</si>
  <si>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</si>
  <si>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</si>
  <si>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</si>
  <si>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</si>
  <si>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</si>
  <si>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</si>
  <si>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</si>
  <si>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</si>
  <si>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</si>
  <si>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</si>
  <si>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</si>
  <si>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</si>
  <si>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</si>
  <si>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</si>
  <si>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</si>
  <si>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</si>
  <si>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</si>
  <si>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</si>
  <si>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</si>
  <si>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</si>
  <si>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</si>
  <si>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</si>
  <si>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</si>
  <si>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</si>
  <si>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</si>
  <si>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</si>
  <si>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</si>
  <si>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</si>
  <si>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</si>
  <si>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</si>
  <si>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</si>
  <si>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</si>
  <si>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</si>
  <si>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</si>
  <si>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</si>
  <si>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</si>
  <si>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</si>
  <si>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</si>
  <si>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</si>
  <si>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</si>
  <si>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</si>
  <si>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</si>
  <si>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</si>
  <si>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</si>
  <si>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</si>
  <si>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</si>
  <si>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</si>
  <si>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</si>
  <si>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</si>
  <si>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</si>
  <si>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</si>
  <si>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</si>
  <si>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</si>
  <si>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</si>
  <si>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</si>
  <si>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</si>
  <si>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</si>
  <si>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</si>
  <si>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</si>
  <si>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</si>
  <si>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</si>
  <si>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</si>
  <si>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</si>
  <si>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</si>
  <si>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</si>
  <si>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</si>
  <si>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</si>
  <si>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</si>
  <si>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</si>
  <si>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</si>
  <si>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</si>
  <si>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</si>
  <si>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</si>
  <si>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</si>
  <si>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</si>
  <si>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</si>
  <si>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</si>
  <si>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</si>
  <si>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</si>
  <si>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</si>
  <si>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</si>
  <si>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</si>
  <si>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</si>
  <si>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</si>
  <si>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</si>
  <si>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</si>
  <si>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</si>
  <si>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</si>
  <si>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</si>
  <si>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</si>
  <si>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</si>
  <si>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</si>
  <si>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</si>
  <si>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</si>
  <si>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</si>
  <si>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</si>
  <si>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</si>
  <si>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</si>
  <si>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</si>
  <si>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</si>
  <si>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</si>
  <si>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</si>
  <si>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</si>
  <si>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</si>
  <si>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</si>
  <si>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</si>
  <si>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</si>
  <si>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</si>
  <si>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</si>
  <si>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</si>
  <si>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</si>
  <si>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</si>
  <si>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</si>
  <si>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</si>
  <si>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</si>
  <si>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</si>
  <si>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</si>
  <si>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</si>
  <si>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</si>
  <si>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</si>
  <si>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</si>
  <si>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</si>
  <si>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</si>
  <si>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</si>
  <si>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</si>
  <si>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</si>
  <si>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</si>
  <si>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</si>
  <si>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</si>
  <si>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</si>
  <si>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</si>
  <si>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</si>
  <si>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</si>
  <si>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</si>
  <si>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</si>
  <si>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</si>
  <si>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</si>
  <si>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</si>
  <si>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</si>
  <si>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</si>
  <si>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</si>
  <si>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</si>
  <si>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</si>
  <si>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</si>
  <si>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</si>
  <si>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</si>
  <si>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</si>
  <si>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</si>
  <si>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</si>
  <si>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</si>
  <si>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</si>
  <si>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</si>
  <si>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</si>
  <si>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</si>
  <si>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</si>
  <si>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</si>
  <si>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</si>
  <si>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</si>
  <si>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</si>
  <si>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</si>
  <si>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</si>
  <si>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</si>
  <si>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</si>
  <si>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</si>
  <si>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</si>
  <si>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</si>
  <si>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</si>
  <si>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</si>
  <si>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</si>
  <si>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</si>
  <si>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</si>
  <si>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</si>
  <si>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</si>
  <si>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</si>
  <si>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</si>
  <si>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</si>
  <si>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</si>
  <si>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</si>
  <si>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</si>
  <si>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</si>
  <si>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</si>
  <si>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</si>
  <si>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</si>
  <si>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</si>
  <si>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</si>
  <si>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</si>
  <si>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</si>
  <si>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</si>
  <si>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</si>
  <si>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</si>
  <si>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</si>
  <si>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</si>
  <si>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</si>
  <si>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</si>
  <si>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</si>
  <si>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</si>
  <si>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</si>
  <si>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</si>
  <si>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</si>
  <si>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</si>
  <si>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</si>
  <si>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</si>
  <si>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</si>
  <si>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</si>
  <si>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</si>
  <si>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</si>
  <si>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</si>
  <si>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</si>
  <si>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</si>
  <si>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</si>
  <si>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</si>
  <si>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</si>
  <si>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</si>
  <si>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</si>
  <si>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</si>
  <si>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</si>
  <si>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</si>
  <si>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</si>
  <si>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</si>
  <si>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</si>
  <si>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</si>
  <si>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</si>
  <si>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</si>
  <si>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</si>
  <si>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</si>
  <si>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</si>
  <si>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</si>
  <si>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</si>
  <si>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</si>
  <si>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</si>
  <si>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</si>
  <si>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</si>
  <si>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</si>
  <si>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</si>
  <si>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</si>
  <si>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</si>
  <si>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</si>
  <si>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</si>
  <si>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</si>
  <si>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</si>
  <si>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</si>
  <si>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</si>
  <si>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</si>
  <si>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</si>
  <si>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</si>
  <si>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</si>
  <si>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</si>
  <si>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</si>
  <si>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</si>
  <si>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</si>
  <si>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</si>
  <si>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</si>
  <si>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</si>
  <si>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</si>
  <si>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</si>
  <si>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</si>
  <si>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</si>
  <si>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</si>
  <si>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</si>
  <si>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</si>
  <si>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</si>
  <si>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</si>
  <si>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</si>
  <si>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</si>
  <si>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</si>
  <si>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</si>
  <si>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</si>
  <si>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</si>
  <si>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</si>
  <si>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</si>
  <si>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</si>
  <si>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</si>
  <si>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</si>
  <si>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</si>
  <si>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</si>
  <si>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</si>
  <si>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</si>
  <si>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</si>
  <si>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</si>
  <si>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</si>
  <si>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</si>
  <si>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</si>
  <si>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</si>
  <si>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</si>
  <si>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</si>
  <si>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</si>
  <si>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</si>
  <si>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</si>
  <si>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</si>
  <si>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</si>
  <si>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</si>
  <si>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</si>
  <si>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</si>
  <si>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</si>
  <si>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</si>
  <si>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</si>
  <si>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</si>
  <si>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</si>
  <si>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</si>
  <si>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</si>
  <si>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</si>
  <si>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</si>
  <si>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</si>
  <si>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</si>
  <si>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</si>
  <si>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</si>
  <si>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</si>
  <si>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</si>
  <si>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</si>
  <si>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</si>
  <si>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</si>
  <si>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</si>
  <si>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</si>
  <si>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</si>
  <si>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</si>
  <si>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</si>
  <si>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</si>
  <si>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</si>
  <si>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</si>
  <si>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</si>
  <si>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</si>
  <si>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</si>
  <si>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</si>
  <si>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</si>
  <si>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</si>
  <si>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</si>
  <si>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</si>
  <si>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</si>
  <si>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</si>
  <si>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</si>
  <si>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</si>
  <si>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</si>
  <si>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</si>
  <si>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</si>
  <si>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</si>
  <si>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</si>
  <si>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</si>
  <si>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</si>
  <si>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</si>
  <si>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</si>
  <si>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</si>
  <si>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</si>
  <si>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</si>
  <si>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</si>
  <si>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</si>
  <si>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</si>
  <si>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</si>
  <si>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</si>
  <si>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</si>
  <si>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</si>
  <si>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</si>
  <si>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</si>
  <si>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</si>
  <si>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</si>
  <si>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</si>
  <si>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</si>
  <si>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</si>
  <si>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</si>
  <si>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</si>
  <si>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</si>
  <si>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</si>
  <si>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</si>
  <si>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</si>
  <si>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</si>
  <si>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</si>
  <si>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</si>
  <si>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</si>
  <si>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</si>
  <si>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</si>
  <si>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</si>
  <si>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</si>
  <si>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</si>
  <si>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</si>
  <si>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</si>
  <si>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</si>
  <si>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</si>
  <si>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</si>
  <si>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</si>
  <si>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</si>
  <si>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</si>
  <si>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</si>
  <si>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</si>
  <si>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</si>
  <si>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</si>
  <si>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</si>
  <si>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</si>
  <si>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</si>
  <si>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</si>
  <si>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</si>
  <si>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</si>
  <si>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</si>
  <si>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</si>
  <si>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</si>
  <si>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</si>
  <si>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</si>
  <si>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</si>
  <si>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</si>
  <si>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</si>
  <si>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</si>
  <si>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</si>
  <si>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</si>
  <si>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</si>
  <si>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</si>
  <si>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</si>
  <si>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</si>
  <si>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</si>
  <si>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</si>
  <si>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</si>
  <si>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</si>
  <si>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</si>
  <si>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</si>
  <si>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</si>
  <si>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</si>
  <si>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</si>
  <si>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</si>
  <si>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</si>
  <si>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</si>
  <si>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</si>
  <si>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</si>
  <si>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</si>
  <si>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</si>
  <si>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</si>
  <si>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</si>
  <si>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</si>
  <si>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</si>
  <si>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</si>
  <si>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</si>
  <si>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</si>
  <si>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</si>
  <si>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</si>
  <si>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</si>
  <si>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</si>
  <si>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</si>
  <si>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</si>
  <si>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</si>
  <si>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</si>
  <si>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</si>
  <si>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</si>
  <si>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</si>
  <si>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</si>
  <si>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</si>
  <si>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</si>
  <si>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</si>
  <si>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</si>
  <si>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</si>
  <si>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</si>
  <si>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</si>
  <si>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</si>
  <si>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</si>
  <si>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</si>
  <si>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</si>
  <si>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</si>
  <si>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</si>
  <si>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</si>
  <si>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</si>
  <si>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</si>
  <si>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</si>
  <si>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</si>
  <si>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</si>
  <si>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</si>
  <si>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</si>
  <si>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</si>
  <si>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</si>
  <si>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</si>
  <si>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</si>
  <si>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</si>
  <si>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</si>
  <si>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</si>
  <si>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</si>
  <si>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</si>
  <si>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</si>
  <si>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</si>
  <si>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</si>
  <si>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</si>
  <si>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</si>
  <si>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</si>
  <si>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</si>
  <si>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</si>
  <si>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</si>
  <si>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</si>
  <si>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</si>
  <si>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</si>
  <si>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</si>
  <si>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</si>
  <si>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</si>
  <si>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</si>
  <si>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</si>
  <si>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</si>
  <si>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</si>
  <si>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</si>
  <si>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</si>
  <si>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</si>
  <si>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</si>
  <si>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</si>
  <si>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</si>
  <si>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</si>
  <si>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</si>
  <si>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</si>
  <si>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</si>
  <si>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</si>
  <si>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</si>
  <si>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</si>
  <si>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</si>
  <si>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</si>
  <si>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</si>
  <si>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</si>
  <si>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</si>
  <si>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</si>
  <si>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</si>
  <si>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</si>
  <si>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</si>
  <si>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</si>
  <si>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</si>
  <si>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</si>
  <si>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</si>
  <si>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</si>
  <si>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</si>
  <si>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</si>
  <si>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</si>
  <si>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</si>
  <si>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</si>
  <si>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</si>
  <si>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</si>
  <si>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</si>
  <si>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</si>
  <si>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</si>
  <si>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</si>
  <si>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</si>
  <si>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</si>
  <si>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</si>
  <si>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</si>
  <si>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</si>
  <si>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</si>
  <si>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</si>
  <si>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</si>
  <si>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</si>
  <si>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</si>
  <si>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</si>
  <si>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</si>
  <si>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</si>
  <si>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</si>
  <si>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</si>
  <si>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</si>
  <si>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</si>
  <si>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</si>
  <si>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</si>
  <si>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</si>
  <si>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</si>
  <si>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</si>
  <si>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</si>
  <si>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</si>
  <si>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</si>
  <si>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</si>
  <si>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</si>
  <si>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</si>
  <si>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</si>
  <si>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</si>
  <si>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</si>
  <si>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</si>
  <si>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</si>
  <si>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</si>
  <si>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</si>
  <si>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</si>
  <si>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</si>
  <si>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</si>
  <si>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</si>
  <si>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</si>
  <si>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</si>
  <si>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</si>
  <si>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</si>
  <si>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</si>
  <si>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</si>
  <si>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</si>
  <si>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</si>
  <si>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</si>
  <si>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</si>
  <si>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</si>
  <si>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</si>
  <si>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</si>
  <si>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</si>
  <si>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</si>
  <si>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</si>
  <si>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</si>
  <si>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</si>
  <si>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</si>
  <si>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</si>
  <si>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</si>
  <si>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</si>
  <si>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</si>
  <si>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</si>
  <si>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</si>
  <si>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</si>
  <si>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</si>
  <si>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</si>
  <si>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</si>
  <si>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</si>
  <si>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</si>
  <si>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</si>
  <si>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</si>
  <si>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</si>
  <si>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</si>
  <si>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</si>
  <si>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</si>
  <si>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</si>
  <si>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</si>
  <si>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</si>
  <si>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</si>
  <si>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</si>
  <si>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</si>
  <si>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</si>
  <si>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</si>
  <si>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</si>
  <si>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</si>
  <si>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</si>
  <si>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</si>
  <si>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</si>
  <si>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</si>
  <si>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</si>
  <si>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</si>
  <si>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</si>
  <si>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</si>
  <si>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</si>
  <si>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</si>
  <si>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</si>
  <si>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</si>
  <si>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</si>
  <si>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</si>
  <si>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</si>
  <si>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</si>
  <si>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</si>
  <si>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</si>
  <si>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</si>
  <si>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</si>
  <si>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</si>
  <si>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</si>
  <si>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</si>
  <si>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</si>
  <si>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</si>
  <si>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</si>
  <si>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</si>
  <si>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</si>
  <si>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</si>
  <si>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</si>
  <si>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</si>
  <si>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</si>
  <si>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</si>
  <si>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</si>
  <si>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</si>
  <si>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</si>
  <si>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</si>
  <si>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</si>
  <si>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</si>
  <si>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</si>
  <si>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</si>
  <si>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</si>
  <si>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</si>
  <si>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</si>
  <si>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</si>
  <si>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</si>
  <si>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</si>
  <si>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</si>
  <si>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</si>
  <si>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</si>
  <si>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</si>
  <si>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</si>
  <si>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</si>
  <si>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</si>
  <si>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</si>
  <si>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</si>
  <si>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</si>
  <si>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</si>
  <si>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</si>
  <si>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</si>
  <si>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</si>
  <si>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</si>
  <si>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</si>
  <si>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</si>
  <si>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</si>
  <si>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</si>
  <si>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</si>
  <si>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</si>
  <si>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</si>
  <si>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</si>
  <si>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</si>
  <si>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</si>
  <si>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</si>
  <si>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</si>
  <si>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</si>
  <si>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</si>
  <si>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</si>
  <si>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</si>
  <si>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</si>
  <si>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</si>
  <si>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</si>
  <si>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</si>
  <si>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</si>
  <si>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</si>
  <si>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</si>
  <si>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</si>
  <si>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</si>
  <si>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</si>
  <si>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</si>
  <si>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</si>
  <si>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</si>
  <si>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</si>
  <si>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</si>
  <si>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</si>
  <si>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</si>
  <si>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</si>
  <si>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</si>
  <si>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</si>
  <si>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</si>
  <si>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</si>
  <si>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</si>
  <si>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</si>
  <si>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</si>
  <si>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</si>
  <si>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</si>
  <si>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</si>
  <si>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</si>
  <si>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</si>
  <si>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</si>
  <si>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</si>
  <si>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</si>
  <si>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</si>
  <si>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</si>
  <si>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</si>
  <si>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</si>
  <si>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</si>
  <si>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</si>
  <si>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</si>
  <si>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</si>
  <si>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</si>
  <si>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</si>
  <si>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</si>
  <si>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</si>
  <si>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</si>
  <si>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</si>
  <si>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</si>
  <si>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</si>
  <si>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</si>
  <si>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</si>
  <si>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</si>
  <si>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</si>
  <si>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</si>
  <si>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</si>
  <si>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</si>
  <si>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</si>
  <si>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</si>
  <si>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</si>
  <si>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</si>
  <si>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</si>
  <si>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</si>
  <si>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</si>
  <si>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</si>
  <si>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</si>
  <si>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</si>
  <si>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</si>
  <si>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</si>
  <si>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</si>
  <si>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</si>
  <si>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</si>
  <si>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</si>
  <si>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</si>
  <si>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</si>
  <si>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</si>
  <si>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</si>
  <si>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</si>
  <si>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</si>
  <si>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</si>
  <si>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</si>
  <si>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</si>
  <si>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</si>
  <si>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</si>
  <si>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</si>
  <si>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</si>
  <si>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</si>
  <si>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</si>
  <si>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</si>
  <si>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</si>
  <si>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</si>
  <si>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</si>
  <si>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</si>
  <si>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</si>
  <si>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</si>
  <si>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</si>
  <si>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</si>
  <si>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</si>
  <si>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</si>
  <si>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</si>
  <si>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</si>
  <si>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</si>
  <si>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</si>
  <si>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</si>
  <si>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</si>
  <si>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</si>
  <si>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</si>
  <si>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</si>
  <si>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</si>
  <si>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</si>
  <si>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</si>
  <si>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</si>
  <si>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</si>
  <si>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</si>
  <si>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</si>
  <si>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</si>
  <si>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</si>
  <si>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</si>
  <si>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</si>
  <si>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</si>
  <si>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</si>
  <si>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</si>
  <si>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</si>
  <si>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</si>
  <si>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</si>
  <si>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</si>
  <si>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</si>
  <si>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</si>
  <si>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</si>
  <si>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</si>
  <si>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</si>
  <si>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</si>
  <si>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</si>
  <si>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</si>
  <si>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</si>
  <si>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</si>
  <si>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</si>
  <si>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</si>
  <si>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</si>
  <si>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</si>
  <si>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</si>
  <si>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</si>
  <si>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</si>
  <si>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</si>
  <si>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</si>
  <si>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</si>
  <si>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</si>
  <si>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</si>
  <si>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</si>
  <si>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</si>
  <si>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</si>
  <si>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</si>
  <si>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</si>
  <si>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</si>
  <si>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</si>
  <si>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</si>
  <si>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</si>
  <si>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</si>
  <si>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</si>
  <si>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</si>
  <si>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</si>
  <si>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</si>
  <si>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</si>
  <si>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</si>
  <si>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</si>
  <si>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</si>
  <si>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</si>
  <si>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</si>
  <si>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</si>
  <si>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</si>
  <si>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</si>
  <si>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</si>
  <si>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</si>
  <si>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</si>
  <si>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</si>
  <si>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</si>
  <si>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</si>
  <si>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</si>
  <si>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</si>
  <si>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</si>
  <si>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</si>
  <si>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</si>
  <si>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</si>
  <si>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</si>
  <si>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</si>
  <si>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</si>
  <si>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</si>
  <si>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</si>
  <si>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</si>
  <si>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</si>
  <si>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</si>
  <si>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</si>
  <si>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</si>
  <si>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</si>
  <si>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</si>
  <si>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</si>
  <si>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</si>
  <si>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</si>
  <si>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</si>
  <si>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</si>
  <si>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</si>
  <si>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</si>
  <si>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</si>
  <si>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</si>
  <si>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</si>
  <si>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</si>
  <si>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</si>
  <si>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</si>
  <si>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</si>
  <si>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</si>
  <si>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</si>
  <si>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</si>
  <si>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</si>
  <si>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</si>
  <si>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</si>
  <si>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</si>
  <si>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</si>
  <si>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</si>
  <si>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</si>
  <si>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</si>
  <si>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</si>
  <si>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</si>
  <si>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</si>
  <si>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</si>
  <si>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</si>
  <si>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</si>
  <si>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</si>
  <si>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</si>
  <si>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</si>
  <si>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</si>
  <si>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</si>
  <si>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</si>
  <si>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</si>
  <si>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</si>
  <si>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</si>
  <si>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</si>
  <si>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</si>
  <si>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</si>
  <si>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</si>
  <si>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</si>
  <si>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</si>
  <si>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</si>
  <si>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</si>
  <si>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</si>
  <si>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</si>
  <si>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</si>
  <si>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</si>
  <si>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</si>
  <si>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</si>
  <si>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</si>
  <si>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</si>
  <si>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</si>
  <si>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</si>
  <si>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</si>
  <si>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</si>
  <si>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</si>
  <si>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</si>
  <si>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</si>
  <si>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</si>
  <si>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</si>
  <si>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</si>
  <si>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</si>
  <si>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</si>
  <si>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</si>
  <si>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</si>
  <si>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</si>
  <si>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</si>
  <si>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</si>
  <si>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</si>
  <si>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</si>
  <si>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</si>
  <si>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</si>
  <si>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</si>
  <si>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</si>
  <si>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</si>
  <si>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</si>
  <si>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</si>
  <si>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</si>
  <si>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</si>
  <si>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</si>
  <si>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</si>
  <si>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</si>
  <si>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</si>
  <si>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</si>
  <si>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</si>
  <si>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</si>
  <si>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</si>
  <si>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</si>
  <si>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</si>
  <si>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</si>
  <si>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</si>
  <si>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</si>
  <si>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</si>
  <si>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</si>
  <si>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</si>
  <si>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</si>
  <si>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</si>
  <si>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</si>
  <si>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</si>
  <si>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</si>
  <si>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</si>
  <si>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</si>
  <si>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</si>
  <si>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</si>
  <si>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</si>
  <si>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</si>
  <si>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</si>
  <si>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</si>
  <si>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</si>
  <si>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</si>
  <si>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</si>
  <si>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</si>
  <si>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</si>
  <si>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</si>
  <si>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</si>
  <si>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</si>
  <si>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</si>
  <si>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</si>
  <si>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</si>
  <si>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</si>
  <si>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</si>
  <si>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</si>
  <si>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</si>
  <si>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</si>
  <si>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</si>
  <si>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</si>
  <si>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</si>
  <si>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</si>
  <si>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</si>
  <si>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</si>
  <si>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</si>
  <si>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</si>
  <si>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</si>
  <si>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</si>
  <si>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</si>
  <si>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</si>
  <si>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</si>
  <si>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</si>
  <si>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</si>
  <si>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</si>
  <si>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</si>
  <si>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</si>
  <si>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</si>
  <si>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</si>
  <si>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</si>
  <si>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</si>
  <si>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</si>
  <si>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</si>
  <si>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</si>
  <si>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</si>
  <si>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</si>
  <si>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</si>
  <si>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</si>
  <si>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</si>
  <si>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</si>
  <si>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</si>
  <si>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</si>
  <si>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</si>
  <si>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</si>
  <si>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</si>
  <si>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</si>
  <si>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</si>
  <si>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</si>
  <si>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</si>
  <si>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</si>
  <si>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</si>
  <si>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</si>
  <si>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</si>
  <si>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</si>
  <si>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</si>
  <si>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</si>
  <si>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</si>
  <si>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</si>
  <si>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</si>
  <si>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</si>
  <si>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</si>
  <si>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</si>
  <si>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</si>
  <si>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</si>
  <si>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</si>
  <si>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</si>
  <si>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</si>
  <si>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</si>
  <si>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</si>
  <si>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</si>
  <si>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</si>
  <si>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</si>
  <si>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</si>
  <si>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</si>
  <si>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</si>
  <si>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</si>
  <si>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</si>
  <si>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</si>
  <si>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</si>
  <si>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</si>
  <si>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</si>
  <si>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</si>
  <si>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</si>
  <si>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</si>
  <si>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</si>
  <si>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</si>
  <si>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</si>
  <si>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</si>
  <si>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</si>
  <si>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</si>
  <si>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</si>
  <si>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</si>
  <si>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</si>
  <si>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</si>
  <si>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</si>
  <si>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</si>
  <si>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</si>
  <si>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</si>
  <si>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</si>
  <si>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</si>
  <si>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</si>
  <si>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</si>
  <si>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</si>
  <si>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</si>
  <si>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</si>
  <si>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</si>
  <si>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</si>
  <si>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</si>
  <si>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</si>
  <si>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</si>
  <si>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</si>
  <si>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</si>
  <si>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</si>
  <si>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</si>
  <si>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</si>
  <si>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</si>
  <si>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</si>
  <si>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</si>
  <si>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</si>
  <si>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</si>
  <si>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</si>
  <si>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</si>
  <si>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</si>
  <si>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</si>
  <si>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</si>
  <si>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</si>
  <si>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</si>
  <si>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</si>
  <si>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</si>
  <si>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</si>
  <si>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</si>
  <si>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</si>
  <si>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</si>
  <si>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</si>
  <si>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</si>
  <si>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</si>
  <si>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</si>
  <si>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</si>
  <si>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</si>
  <si>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</si>
  <si>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</si>
  <si>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</si>
  <si>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</si>
  <si>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</si>
  <si>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</si>
  <si>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</si>
  <si>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</si>
  <si>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</si>
  <si>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</si>
  <si>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</si>
  <si>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</si>
  <si>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</si>
  <si>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</si>
  <si>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</si>
  <si>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</si>
  <si>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</si>
  <si>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</si>
  <si>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</si>
  <si>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</si>
  <si>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</si>
  <si>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</si>
  <si>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</si>
  <si>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</si>
  <si>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</si>
  <si>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</si>
  <si>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</si>
  <si>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</si>
  <si>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</si>
  <si>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</si>
  <si>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</si>
  <si>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</si>
  <si>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</si>
  <si>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</si>
  <si>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</si>
  <si>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</si>
  <si>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</si>
  <si>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</si>
  <si>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</si>
  <si>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</si>
  <si>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</si>
  <si>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</si>
  <si>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</si>
  <si>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</si>
  <si>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</si>
  <si>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</si>
  <si>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</si>
  <si>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</si>
  <si>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</si>
  <si>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</si>
  <si>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</si>
  <si>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</si>
  <si>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</si>
  <si>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</si>
  <si>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</si>
  <si>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</si>
  <si>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</si>
  <si>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</si>
  <si>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</si>
  <si>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</si>
  <si>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</si>
  <si>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</si>
  <si>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</si>
  <si>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</si>
  <si>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</si>
  <si>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</si>
  <si>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</si>
  <si>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</si>
  <si>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</si>
  <si>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</si>
  <si>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</si>
  <si>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</si>
  <si>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</si>
  <si>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</si>
  <si>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</si>
  <si>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</si>
  <si>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</si>
  <si>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</si>
  <si>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</si>
  <si>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</si>
  <si>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</si>
  <si>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</si>
  <si>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</si>
  <si>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</si>
  <si>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</si>
  <si>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</si>
  <si>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</si>
  <si>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</si>
  <si>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</si>
  <si>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</si>
  <si>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</si>
  <si>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</si>
  <si>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</si>
  <si>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</si>
  <si>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</si>
  <si>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</si>
  <si>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</si>
  <si>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</si>
  <si>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</si>
  <si>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</si>
  <si>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</si>
  <si>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</si>
  <si>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</si>
  <si>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</si>
  <si>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</si>
  <si>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</si>
  <si>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</si>
  <si>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</si>
  <si>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</si>
  <si>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</si>
  <si>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</si>
  <si>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</si>
  <si>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</si>
  <si>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</si>
  <si>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</si>
  <si>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</si>
  <si>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</si>
  <si>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</si>
  <si>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</si>
  <si>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</si>
  <si>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</si>
  <si>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</si>
  <si>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</si>
  <si>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</si>
  <si>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</si>
  <si>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</si>
  <si>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</si>
  <si>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</si>
  <si>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</si>
  <si>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</si>
  <si>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</si>
  <si>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</si>
  <si>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</si>
  <si>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</si>
  <si>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</si>
  <si>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</si>
  <si>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</si>
  <si>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</si>
  <si>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</si>
  <si>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</si>
  <si>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</si>
  <si>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</si>
  <si>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</si>
  <si>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</si>
  <si>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</si>
  <si>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</si>
  <si>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</si>
  <si>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</si>
  <si>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</si>
  <si>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</si>
  <si>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</si>
  <si>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</si>
  <si>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</si>
  <si>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</si>
  <si>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</si>
  <si>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</si>
  <si>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</si>
  <si>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</si>
  <si>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</si>
  <si>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</si>
  <si>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</si>
  <si>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</si>
  <si>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</si>
  <si>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</si>
  <si>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</si>
  <si>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</si>
  <si>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</si>
  <si>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</si>
  <si>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</si>
  <si>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</si>
  <si>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</si>
  <si>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</si>
  <si>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</si>
  <si>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</si>
  <si>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</si>
  <si>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</si>
  <si>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</si>
  <si>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</si>
  <si>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</si>
  <si>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</si>
  <si>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</si>
  <si>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</si>
  <si>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</si>
  <si>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</si>
  <si>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</si>
  <si>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</si>
  <si>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</si>
  <si>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</si>
  <si>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</si>
  <si>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</si>
  <si>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</si>
  <si>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</si>
  <si>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</si>
  <si>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</si>
  <si>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</si>
  <si>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</si>
  <si>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</si>
  <si>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</si>
  <si>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</si>
  <si>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</si>
  <si>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</si>
  <si>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</si>
  <si>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</si>
  <si>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</si>
  <si>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</si>
  <si>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</si>
  <si>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</si>
  <si>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</si>
  <si>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</si>
  <si>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</si>
  <si>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</si>
  <si>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</si>
  <si>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</si>
  <si>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</si>
  <si>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</si>
  <si>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</si>
  <si>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</si>
  <si>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</si>
  <si>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</si>
  <si>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</si>
  <si>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</si>
  <si>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</si>
  <si>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</si>
  <si>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</si>
  <si>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</si>
  <si>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</si>
  <si>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</si>
  <si>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</si>
  <si>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</si>
  <si>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</si>
  <si>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</si>
  <si>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</si>
  <si>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</si>
  <si>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</si>
  <si>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</si>
  <si>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</si>
  <si>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</si>
  <si>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</si>
  <si>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</si>
  <si>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</si>
  <si>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</si>
  <si>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</si>
  <si>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</si>
  <si>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</si>
  <si>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</si>
  <si>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</si>
  <si>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</si>
  <si>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</si>
  <si>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</si>
  <si>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</si>
  <si>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</si>
  <si>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</si>
  <si>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</si>
  <si>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</si>
  <si>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</si>
  <si>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</si>
  <si>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</si>
  <si>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</si>
  <si>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</si>
  <si>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</si>
  <si>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</si>
  <si>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</si>
  <si>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</si>
  <si>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</si>
  <si>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</si>
  <si>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</si>
  <si>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</si>
  <si>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</si>
  <si>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</si>
  <si>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</si>
  <si>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</si>
  <si>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</si>
  <si>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</si>
  <si>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</si>
  <si>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</si>
  <si>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</si>
  <si>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</si>
  <si>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</si>
  <si>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</si>
  <si>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</si>
  <si>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</si>
  <si>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</si>
  <si>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</si>
  <si>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</si>
  <si>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</si>
  <si>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</si>
  <si>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</si>
  <si>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</si>
  <si>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</si>
  <si>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</si>
  <si>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</si>
  <si>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</si>
  <si>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</si>
  <si>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</si>
  <si>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</si>
  <si>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</si>
  <si>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</si>
  <si>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</si>
  <si>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</si>
  <si>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</si>
  <si>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</si>
  <si>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</si>
  <si>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</si>
  <si>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</si>
  <si>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</si>
  <si>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</si>
  <si>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</si>
  <si>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</si>
  <si>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</si>
  <si>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</si>
  <si>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</si>
  <si>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</si>
  <si>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</si>
  <si>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</si>
  <si>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</si>
  <si>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</si>
  <si>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</si>
  <si>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</si>
  <si>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</si>
  <si>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</si>
  <si>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</si>
  <si>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</si>
  <si>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</si>
  <si>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</si>
  <si>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</si>
  <si>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</si>
  <si>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</si>
  <si>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</si>
  <si>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</si>
  <si>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</si>
  <si>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</si>
  <si>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</si>
  <si>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</si>
  <si>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</si>
  <si>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</si>
  <si>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</si>
  <si>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</si>
  <si>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</si>
  <si>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</si>
  <si>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</si>
  <si>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</si>
  <si>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</si>
  <si>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</si>
  <si>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</si>
  <si>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</si>
  <si>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</si>
  <si>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</si>
  <si>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</si>
  <si>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</si>
  <si>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</si>
  <si>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</si>
  <si>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</si>
  <si>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</si>
  <si>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</si>
  <si>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</si>
  <si>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</si>
  <si>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</si>
  <si>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</si>
  <si>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</si>
  <si>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</si>
  <si>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</si>
  <si>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</si>
  <si>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</si>
  <si>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</si>
  <si>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</si>
  <si>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</si>
  <si>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</si>
  <si>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</si>
  <si>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</si>
  <si>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</si>
  <si>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</si>
  <si>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</si>
  <si>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</si>
  <si>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</si>
  <si>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</si>
  <si>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</si>
  <si>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</si>
  <si>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</si>
  <si>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</si>
  <si>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</si>
  <si>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</si>
  <si>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</si>
  <si>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</si>
  <si>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</si>
  <si>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</si>
  <si>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</si>
  <si>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</si>
  <si>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</si>
  <si>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</si>
  <si>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</si>
  <si>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</si>
  <si>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</si>
  <si>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</si>
  <si>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</si>
  <si>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</si>
  <si>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</si>
  <si>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</si>
  <si>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</si>
  <si>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</si>
  <si>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</si>
  <si>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</si>
  <si>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</si>
  <si>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</si>
  <si>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</si>
  <si>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</si>
  <si>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</si>
  <si>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</si>
  <si>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</si>
  <si>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</si>
  <si>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</si>
  <si>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</si>
  <si>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</si>
  <si>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</si>
  <si>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</si>
  <si>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</si>
  <si>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</si>
  <si>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</si>
  <si>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</si>
  <si>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</si>
  <si>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</si>
  <si>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</si>
  <si>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</si>
  <si>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</si>
  <si>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</si>
  <si>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</si>
  <si>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</si>
  <si>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</si>
  <si>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</si>
  <si>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</si>
  <si>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</si>
  <si>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</si>
  <si>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</si>
  <si>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</si>
  <si>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</si>
  <si>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</si>
  <si>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</si>
  <si>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</si>
  <si>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</si>
  <si>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</si>
  <si>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</si>
  <si>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</si>
  <si>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</si>
  <si>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</si>
  <si>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</si>
  <si>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</si>
  <si>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</si>
  <si>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</si>
  <si>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</si>
  <si>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</si>
  <si>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</si>
  <si>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</si>
  <si>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</si>
  <si>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</si>
  <si>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</si>
  <si>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</si>
  <si>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</si>
  <si>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</si>
  <si>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</si>
  <si>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</si>
  <si>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</si>
  <si>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</si>
  <si>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</si>
  <si>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</si>
  <si>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</si>
  <si>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</si>
  <si>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</si>
  <si>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</si>
  <si>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</si>
  <si>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</si>
  <si>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</si>
  <si>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</si>
  <si>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</si>
  <si>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</si>
  <si>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</si>
  <si>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</si>
  <si>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</si>
  <si>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</si>
  <si>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</si>
  <si>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</si>
  <si>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</si>
  <si>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</si>
  <si>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</si>
  <si>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</si>
  <si>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</si>
  <si>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</si>
  <si>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</si>
  <si>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</si>
  <si>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</si>
  <si>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</si>
  <si>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</si>
  <si>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</si>
  <si>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</si>
  <si>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</si>
  <si>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</si>
  <si>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</si>
  <si>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</si>
  <si>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</si>
  <si>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</si>
  <si>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</si>
  <si>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</si>
  <si>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</si>
  <si>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</si>
  <si>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</si>
  <si>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</si>
  <si>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</si>
  <si>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</si>
  <si>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</si>
  <si>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</si>
  <si>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</si>
  <si>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</si>
  <si>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</si>
  <si>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</si>
  <si>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</si>
  <si>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</si>
  <si>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</si>
  <si>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</si>
  <si>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</si>
  <si>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</si>
  <si>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</si>
  <si>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</si>
  <si>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</si>
  <si>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</si>
  <si>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</si>
  <si>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</si>
  <si>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</si>
  <si>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</si>
  <si>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</si>
  <si>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</si>
  <si>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</si>
  <si>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</si>
  <si>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</si>
  <si>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</si>
  <si>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</si>
  <si>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</si>
  <si>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</si>
  <si>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</si>
  <si>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</si>
  <si>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</si>
  <si>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</si>
  <si>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</si>
  <si>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</si>
  <si>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</si>
  <si>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</si>
  <si>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</si>
  <si>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</si>
  <si>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</si>
  <si>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</si>
  <si>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</si>
  <si>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</si>
  <si>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</si>
  <si>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</si>
  <si>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</si>
  <si>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</si>
  <si>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</si>
  <si>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</si>
  <si>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</si>
  <si>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</si>
  <si>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</si>
  <si>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</si>
  <si>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</si>
  <si>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</si>
  <si>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</si>
  <si>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</si>
  <si>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</si>
  <si>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</si>
  <si>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</si>
  <si>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</si>
  <si>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</si>
  <si>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</si>
  <si>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</si>
  <si>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</si>
  <si>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</si>
  <si>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</si>
  <si>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</si>
  <si>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</si>
  <si>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</si>
  <si>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</si>
  <si>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</si>
  <si>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</si>
  <si>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</si>
  <si>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</si>
  <si>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</si>
  <si>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</si>
  <si>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</si>
  <si>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</si>
  <si>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</si>
  <si>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</si>
  <si>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</si>
  <si>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</si>
  <si>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</si>
  <si>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</si>
  <si>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</si>
  <si>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</si>
  <si>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</si>
  <si>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</si>
  <si>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</si>
  <si>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</si>
  <si>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</si>
  <si>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</si>
  <si>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</si>
  <si>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</si>
  <si>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</si>
  <si>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</si>
  <si>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</si>
  <si>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</si>
  <si>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</si>
  <si>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</si>
  <si>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</si>
  <si>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</si>
  <si>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</si>
  <si>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</si>
  <si>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</si>
  <si>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</si>
  <si>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</si>
  <si>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</si>
  <si>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</si>
  <si>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</si>
  <si>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</si>
  <si>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</si>
  <si>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</si>
  <si>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</si>
  <si>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</si>
  <si>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</si>
  <si>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</si>
  <si>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</si>
  <si>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</si>
  <si>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</si>
  <si>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</si>
  <si>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</si>
  <si>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</si>
  <si>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</si>
  <si>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</si>
  <si>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</si>
  <si>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</si>
  <si>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</si>
  <si>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</si>
  <si>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</si>
  <si>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</si>
  <si>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</si>
  <si>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</si>
  <si>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</si>
  <si>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</si>
  <si>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</si>
  <si>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</si>
  <si>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</si>
  <si>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</si>
  <si>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</si>
  <si>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</si>
  <si>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</si>
  <si>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</si>
  <si>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</si>
  <si>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</si>
  <si>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</si>
  <si>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</si>
  <si>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</si>
  <si>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</si>
  <si>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</si>
  <si>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</si>
  <si>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</si>
  <si>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</si>
  <si>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</si>
  <si>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</si>
  <si>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</si>
  <si>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</si>
  <si>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</si>
  <si>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</si>
  <si>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</si>
  <si>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</si>
  <si>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</si>
  <si>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</si>
  <si>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</si>
  <si>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</si>
  <si>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</si>
  <si>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</si>
  <si>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</si>
  <si>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</si>
  <si>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</si>
  <si>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</si>
  <si>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</si>
  <si>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</si>
  <si>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</si>
  <si>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</si>
  <si>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</si>
  <si>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</si>
  <si>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</si>
  <si>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</si>
  <si>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</si>
  <si>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</si>
  <si>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</si>
  <si>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</si>
  <si>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</si>
  <si>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</si>
  <si>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</si>
  <si>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</si>
  <si>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</si>
  <si>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</si>
  <si>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</si>
  <si>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</si>
  <si>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</si>
  <si>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</si>
  <si>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</si>
  <si>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</si>
  <si>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</si>
  <si>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</si>
  <si>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</si>
  <si>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</si>
  <si>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</si>
  <si>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</si>
  <si>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</si>
  <si>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</si>
  <si>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</si>
  <si>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</si>
  <si>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</si>
  <si>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</si>
  <si>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</si>
  <si>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</si>
  <si>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</si>
  <si>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</si>
  <si>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</si>
  <si>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</si>
  <si>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</si>
  <si>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</si>
  <si>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</si>
  <si>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</si>
  <si>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</si>
  <si>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</si>
  <si>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</si>
  <si>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</si>
  <si>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</si>
  <si>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</si>
  <si>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</si>
  <si>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</si>
  <si>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</si>
  <si>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</si>
  <si>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</si>
  <si>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</si>
  <si>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</si>
  <si>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</si>
  <si>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</si>
  <si>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</si>
  <si>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</si>
  <si>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</si>
  <si>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</si>
  <si>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</si>
  <si>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</si>
  <si>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</si>
  <si>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</si>
  <si>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</si>
  <si>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</si>
  <si>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</si>
  <si>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</si>
  <si>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</si>
  <si>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</si>
  <si>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</si>
  <si>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</si>
  <si>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</si>
  <si>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</si>
  <si>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</si>
  <si>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</si>
  <si>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</si>
  <si>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</si>
  <si>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</si>
  <si>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</si>
  <si>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</si>
  <si>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</si>
  <si>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</si>
  <si>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</si>
  <si>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</si>
  <si>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</si>
  <si>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</si>
  <si>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</si>
  <si>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</si>
  <si>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</si>
  <si>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</si>
  <si>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</si>
  <si>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</si>
  <si>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</si>
  <si>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</si>
  <si>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</si>
  <si>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</si>
  <si>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</si>
  <si>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</si>
  <si>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</si>
  <si>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</si>
  <si>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</si>
  <si>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</si>
  <si>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</si>
  <si>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</si>
  <si>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</si>
  <si>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</si>
  <si>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</si>
  <si>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</si>
  <si>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</si>
  <si>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</si>
  <si>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</si>
  <si>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</si>
  <si>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</si>
  <si>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</si>
  <si>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</si>
  <si>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</si>
  <si>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</si>
  <si>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</si>
  <si>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</si>
  <si>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</si>
  <si>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</si>
  <si>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</si>
  <si>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</si>
  <si>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</si>
  <si>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</si>
  <si>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</si>
  <si>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</si>
  <si>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</si>
  <si>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</si>
  <si>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</si>
  <si>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</si>
  <si>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</si>
  <si>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</si>
  <si>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</si>
  <si>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</si>
  <si>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</si>
  <si>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</si>
  <si>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</si>
  <si>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</si>
  <si>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</si>
  <si>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</si>
  <si>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</si>
  <si>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</si>
  <si>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</si>
  <si>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</si>
  <si>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</si>
  <si>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</si>
  <si>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</si>
  <si>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</si>
  <si>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</si>
  <si>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</si>
  <si>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</si>
  <si>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</si>
  <si>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</si>
  <si>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</si>
  <si>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</si>
  <si>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</si>
  <si>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</si>
  <si>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</si>
  <si>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</si>
  <si>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</si>
  <si>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</si>
  <si>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</si>
  <si>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</si>
  <si>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</si>
  <si>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</si>
  <si>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</si>
  <si>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</si>
  <si>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</si>
  <si>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</si>
  <si>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</si>
  <si>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</si>
  <si>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</si>
  <si>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</si>
  <si>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</si>
  <si>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</si>
  <si>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</si>
  <si>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</si>
  <si>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</si>
  <si>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</si>
  <si>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</si>
  <si>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</si>
  <si>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</si>
  <si>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</si>
  <si>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</si>
  <si>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</si>
  <si>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</si>
  <si>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</si>
  <si>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</si>
  <si>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</si>
  <si>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</si>
  <si>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</si>
  <si>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</si>
  <si>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</si>
  <si>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</si>
  <si>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</si>
  <si>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</si>
  <si>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</si>
  <si>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</si>
  <si>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</si>
  <si>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</si>
  <si>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</si>
  <si>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</si>
  <si>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</si>
  <si>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</si>
  <si>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</si>
  <si>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</si>
  <si>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</si>
  <si>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</si>
  <si>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</si>
  <si>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</si>
  <si>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</si>
  <si>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</si>
  <si>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</si>
  <si>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</si>
  <si>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</si>
  <si>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</si>
  <si>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</si>
  <si>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</si>
  <si>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</si>
  <si>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</si>
  <si>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</si>
  <si>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</si>
  <si>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</si>
  <si>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</si>
  <si>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</si>
  <si>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</si>
  <si>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</si>
  <si>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</si>
  <si>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</si>
  <si>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</si>
  <si>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</si>
  <si>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</si>
  <si>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</si>
  <si>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</si>
  <si>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</si>
  <si>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</si>
  <si>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</si>
  <si>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</si>
  <si>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</si>
  <si>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</si>
  <si>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</si>
  <si>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</si>
  <si>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</si>
  <si>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</si>
  <si>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</si>
  <si>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</si>
  <si>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</si>
  <si>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</si>
  <si>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</si>
  <si>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</si>
  <si>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</si>
  <si>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</si>
  <si>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</si>
  <si>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</si>
  <si>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</si>
  <si>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</si>
  <si>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</si>
  <si>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</si>
  <si>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</si>
  <si>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</si>
  <si>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</si>
  <si>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</si>
  <si>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</si>
  <si>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</si>
  <si>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</si>
  <si>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</si>
  <si>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</si>
  <si>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</si>
  <si>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</si>
  <si>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</si>
  <si>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</si>
  <si>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</si>
  <si>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</si>
  <si>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</si>
  <si>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</si>
  <si>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</si>
  <si>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</si>
  <si>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</si>
  <si>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</si>
  <si>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</si>
  <si>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</si>
  <si>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</si>
  <si>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</si>
  <si>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</si>
  <si>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</si>
  <si>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</si>
  <si>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</si>
  <si>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</si>
  <si>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</si>
  <si>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</si>
  <si>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</si>
  <si>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</si>
  <si>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</si>
  <si>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</si>
  <si>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</si>
  <si>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</si>
  <si>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</si>
  <si>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</si>
  <si>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</si>
  <si>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</si>
  <si>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</si>
  <si>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</si>
  <si>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</si>
  <si>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</si>
  <si>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</si>
  <si>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</si>
  <si>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</si>
  <si>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</si>
  <si>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</si>
  <si>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</si>
  <si>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</si>
  <si>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</si>
  <si>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</si>
  <si>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</si>
  <si>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</si>
  <si>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</si>
  <si>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</si>
  <si>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</si>
  <si>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</si>
  <si>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</si>
  <si>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</si>
  <si>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</si>
  <si>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</si>
  <si>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</si>
  <si>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</si>
  <si>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</si>
  <si>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</si>
  <si>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</si>
  <si>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</si>
  <si>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</si>
  <si>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</si>
  <si>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</si>
  <si>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</si>
  <si>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</si>
  <si>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</si>
  <si>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</si>
  <si>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</si>
  <si>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</si>
  <si>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</si>
  <si>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</si>
  <si>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</si>
  <si>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</si>
  <si>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</si>
  <si>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</si>
  <si>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</si>
  <si>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</si>
  <si>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</si>
  <si>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</si>
  <si>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</si>
  <si>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</si>
  <si>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</si>
  <si>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</si>
  <si>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</si>
  <si>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</si>
  <si>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</si>
  <si>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</si>
  <si>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</si>
  <si>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</si>
  <si>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</si>
  <si>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</si>
  <si>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</si>
  <si>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</si>
  <si>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</si>
  <si>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</si>
  <si>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</si>
  <si>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</si>
  <si>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</si>
  <si>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</si>
  <si>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</si>
  <si>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</si>
  <si>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</si>
  <si>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</si>
  <si>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</si>
  <si>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</si>
  <si>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</si>
  <si>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</si>
  <si>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</si>
  <si>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</si>
  <si>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2021-63-63000952020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</si>
  <si>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</si>
  <si>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FILANDIA </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</si>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</sst>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78" zoomScale="80" zoomScaleNormal="80" zoomScaleSheetLayoutView="40" zoomScalePageLayoutView="40" workbookViewId="0">
      <selection activeCell="E168" sqref="E16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44194.363010763889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60" t="str">
        <f>HYPERLINK("#Integrante_1!A109","CAPACIDAD RESIDUAL")</f>
        <v>CAPACIDAD RESIDUAL</v>
      </c>
      <c r="F8" s="261"/>
      <c r="G8" s="262"/>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60" t="str">
        <f>HYPERLINK("#Integrante_1!A162","TALENTO HUMANO")</f>
        <v>TALENTO HUMANO</v>
      </c>
      <c r="F9" s="261"/>
      <c r="G9" s="262"/>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60" t="str">
        <f>HYPERLINK("#Integrante_1!F162","INFRAESTRUCTURA")</f>
        <v>INFRAESTRUCTURA</v>
      </c>
      <c r="F10" s="261"/>
      <c r="G10" s="262"/>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257" t="s">
        <v>8</v>
      </c>
      <c r="M15" s="257"/>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63"/>
      <c r="I20" s="140" t="s">
        <v>862</v>
      </c>
      <c r="J20" s="141" t="s">
        <v>53</v>
      </c>
      <c r="K20" s="142">
        <v>518485490</v>
      </c>
      <c r="L20" s="143">
        <v>44194</v>
      </c>
      <c r="M20" s="143">
        <v>44561</v>
      </c>
      <c r="N20" s="126">
        <f>+(M20-L20)/30</f>
        <v>12.233333333333333</v>
      </c>
      <c r="O20" s="129"/>
      <c r="U20" s="125"/>
      <c r="V20" s="106">
        <f ca="1">NOW()</f>
        <v>44194.363010763889</v>
      </c>
      <c r="W20" s="106">
        <f ca="1">NOW()</f>
        <v>44194.363010763889</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SOCIAL Y CULTURAL SAN ANTONIO DE PADUA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2703</v>
      </c>
      <c r="C48" s="117" t="s">
        <v>31</v>
      </c>
      <c r="D48" s="114" t="s">
        <v>2705</v>
      </c>
      <c r="E48" s="136">
        <v>43313</v>
      </c>
      <c r="F48" s="136">
        <v>43449</v>
      </c>
      <c r="G48" s="163">
        <f>IF(AND(E48&lt;&gt;"",F48&lt;&gt;""),((F48-E48)/30),"")</f>
        <v>4.5333333333333332</v>
      </c>
      <c r="H48" s="115" t="s">
        <v>2702</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2703</v>
      </c>
      <c r="C49" s="117" t="s">
        <v>31</v>
      </c>
      <c r="D49" s="114" t="s">
        <v>2705</v>
      </c>
      <c r="E49" s="136">
        <v>43313</v>
      </c>
      <c r="F49" s="136">
        <v>43449</v>
      </c>
      <c r="G49" s="163">
        <f t="shared" ref="G49:G107" si="2">IF(AND(E49&lt;&gt;"",F49&lt;&gt;""),((F49-E49)/30),"")</f>
        <v>4.5333333333333332</v>
      </c>
      <c r="H49" s="115" t="s">
        <v>2702</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2703</v>
      </c>
      <c r="C50" s="117" t="s">
        <v>31</v>
      </c>
      <c r="D50" s="114" t="s">
        <v>2705</v>
      </c>
      <c r="E50" s="136">
        <v>43313</v>
      </c>
      <c r="F50" s="136">
        <v>43449</v>
      </c>
      <c r="G50" s="163">
        <f t="shared" si="2"/>
        <v>4.5333333333333332</v>
      </c>
      <c r="H50" s="115" t="s">
        <v>2702</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2703</v>
      </c>
      <c r="C51" s="117" t="s">
        <v>31</v>
      </c>
      <c r="D51" s="114" t="s">
        <v>2705</v>
      </c>
      <c r="E51" s="136">
        <v>43313</v>
      </c>
      <c r="F51" s="136">
        <v>43449</v>
      </c>
      <c r="G51" s="163">
        <f t="shared" si="2"/>
        <v>4.5333333333333332</v>
      </c>
      <c r="H51" s="115" t="s">
        <v>2702</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2703</v>
      </c>
      <c r="C52" s="117" t="s">
        <v>31</v>
      </c>
      <c r="D52" s="114" t="s">
        <v>2706</v>
      </c>
      <c r="E52" s="136">
        <v>43313</v>
      </c>
      <c r="F52" s="136">
        <v>43449</v>
      </c>
      <c r="G52" s="163">
        <f t="shared" si="2"/>
        <v>4.5333333333333332</v>
      </c>
      <c r="H52" s="115" t="s">
        <v>2702</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2703</v>
      </c>
      <c r="C53" s="117" t="s">
        <v>31</v>
      </c>
      <c r="D53" s="114" t="s">
        <v>2706</v>
      </c>
      <c r="E53" s="136">
        <v>43313</v>
      </c>
      <c r="F53" s="136">
        <v>43449</v>
      </c>
      <c r="G53" s="163">
        <f t="shared" si="2"/>
        <v>4.5333333333333332</v>
      </c>
      <c r="H53" s="115" t="s">
        <v>2702</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2703</v>
      </c>
      <c r="C54" s="117" t="s">
        <v>31</v>
      </c>
      <c r="D54" s="114" t="s">
        <v>2706</v>
      </c>
      <c r="E54" s="136">
        <v>43313</v>
      </c>
      <c r="F54" s="136">
        <v>43449</v>
      </c>
      <c r="G54" s="163">
        <f t="shared" si="2"/>
        <v>4.5333333333333332</v>
      </c>
      <c r="H54" s="115" t="s">
        <v>2702</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2703</v>
      </c>
      <c r="C55" s="117" t="s">
        <v>31</v>
      </c>
      <c r="D55" s="114" t="s">
        <v>2704</v>
      </c>
      <c r="E55" s="136">
        <v>43313</v>
      </c>
      <c r="F55" s="136">
        <v>43449</v>
      </c>
      <c r="G55" s="163">
        <f t="shared" si="2"/>
        <v>4.5333333333333332</v>
      </c>
      <c r="H55" s="115" t="s">
        <v>2702</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2703</v>
      </c>
      <c r="C56" s="117" t="s">
        <v>31</v>
      </c>
      <c r="D56" s="114" t="s">
        <v>2704</v>
      </c>
      <c r="E56" s="136">
        <v>43313</v>
      </c>
      <c r="F56" s="136">
        <v>43449</v>
      </c>
      <c r="G56" s="163">
        <f t="shared" si="2"/>
        <v>4.5333333333333332</v>
      </c>
      <c r="H56" s="115" t="s">
        <v>2702</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2703</v>
      </c>
      <c r="C57" s="117" t="s">
        <v>31</v>
      </c>
      <c r="D57" s="114" t="s">
        <v>2704</v>
      </c>
      <c r="E57" s="136">
        <v>43313</v>
      </c>
      <c r="F57" s="136">
        <v>43449</v>
      </c>
      <c r="G57" s="163">
        <f t="shared" si="2"/>
        <v>4.5333333333333332</v>
      </c>
      <c r="H57" s="115" t="s">
        <v>2702</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2703</v>
      </c>
      <c r="C58" s="117" t="s">
        <v>31</v>
      </c>
      <c r="D58" s="114" t="s">
        <v>2704</v>
      </c>
      <c r="E58" s="136">
        <v>43313</v>
      </c>
      <c r="F58" s="136">
        <v>43449</v>
      </c>
      <c r="G58" s="163">
        <f t="shared" si="2"/>
        <v>4.5333333333333332</v>
      </c>
      <c r="H58" s="115" t="s">
        <v>2702</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2703</v>
      </c>
      <c r="C59" s="117" t="s">
        <v>31</v>
      </c>
      <c r="D59" s="114" t="s">
        <v>2707</v>
      </c>
      <c r="E59" s="136">
        <v>43313</v>
      </c>
      <c r="F59" s="136">
        <v>43449</v>
      </c>
      <c r="G59" s="163">
        <f t="shared" si="2"/>
        <v>4.5333333333333332</v>
      </c>
      <c r="H59" s="115" t="s">
        <v>2702</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2703</v>
      </c>
      <c r="C60" s="117" t="s">
        <v>31</v>
      </c>
      <c r="D60" s="114" t="s">
        <v>2707</v>
      </c>
      <c r="E60" s="136">
        <v>43313</v>
      </c>
      <c r="F60" s="136">
        <v>43449</v>
      </c>
      <c r="G60" s="163">
        <f t="shared" si="2"/>
        <v>4.5333333333333332</v>
      </c>
      <c r="H60" s="115" t="s">
        <v>2702</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2703</v>
      </c>
      <c r="C61" s="117" t="s">
        <v>31</v>
      </c>
      <c r="D61" s="114" t="s">
        <v>2707</v>
      </c>
      <c r="E61" s="136">
        <v>43313</v>
      </c>
      <c r="F61" s="136">
        <v>43449</v>
      </c>
      <c r="G61" s="163">
        <f t="shared" si="2"/>
        <v>4.5333333333333332</v>
      </c>
      <c r="H61" s="115" t="s">
        <v>2702</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2703</v>
      </c>
      <c r="C62" s="117" t="s">
        <v>31</v>
      </c>
      <c r="D62" s="114" t="s">
        <v>2708</v>
      </c>
      <c r="E62" s="136">
        <v>43313</v>
      </c>
      <c r="F62" s="136">
        <v>43449</v>
      </c>
      <c r="G62" s="163">
        <f t="shared" si="2"/>
        <v>4.5333333333333332</v>
      </c>
      <c r="H62" s="115" t="s">
        <v>2702</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2703</v>
      </c>
      <c r="C63" s="117" t="s">
        <v>31</v>
      </c>
      <c r="D63" s="114" t="s">
        <v>2708</v>
      </c>
      <c r="E63" s="136">
        <v>43313</v>
      </c>
      <c r="F63" s="136">
        <v>43449</v>
      </c>
      <c r="G63" s="163">
        <f t="shared" si="2"/>
        <v>4.5333333333333332</v>
      </c>
      <c r="H63" s="115" t="s">
        <v>2702</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2703</v>
      </c>
      <c r="C64" s="117" t="s">
        <v>31</v>
      </c>
      <c r="D64" s="114" t="s">
        <v>2708</v>
      </c>
      <c r="E64" s="136">
        <v>43313</v>
      </c>
      <c r="F64" s="136">
        <v>43449</v>
      </c>
      <c r="G64" s="163">
        <f t="shared" si="2"/>
        <v>4.5333333333333332</v>
      </c>
      <c r="H64" s="115" t="s">
        <v>2702</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2703</v>
      </c>
      <c r="C65" s="117" t="s">
        <v>31</v>
      </c>
      <c r="D65" s="114" t="s">
        <v>2709</v>
      </c>
      <c r="E65" s="136">
        <v>43313</v>
      </c>
      <c r="F65" s="136">
        <v>43449</v>
      </c>
      <c r="G65" s="163">
        <f t="shared" si="2"/>
        <v>4.5333333333333332</v>
      </c>
      <c r="H65" s="115" t="s">
        <v>2702</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2703</v>
      </c>
      <c r="C66" s="117" t="s">
        <v>31</v>
      </c>
      <c r="D66" s="114" t="s">
        <v>2709</v>
      </c>
      <c r="E66" s="136">
        <v>43313</v>
      </c>
      <c r="F66" s="136">
        <v>43449</v>
      </c>
      <c r="G66" s="163">
        <f t="shared" si="2"/>
        <v>4.5333333333333332</v>
      </c>
      <c r="H66" s="115" t="s">
        <v>2702</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2703</v>
      </c>
      <c r="C67" s="117" t="s">
        <v>31</v>
      </c>
      <c r="D67" s="114" t="s">
        <v>2710</v>
      </c>
      <c r="E67" s="136">
        <v>43450</v>
      </c>
      <c r="F67" s="136">
        <v>43799</v>
      </c>
      <c r="G67" s="163">
        <f t="shared" si="2"/>
        <v>11.633333333333333</v>
      </c>
      <c r="H67" s="115" t="s">
        <v>2702</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2703</v>
      </c>
      <c r="C68" s="117" t="s">
        <v>31</v>
      </c>
      <c r="D68" s="114" t="s">
        <v>2710</v>
      </c>
      <c r="E68" s="136">
        <v>43450</v>
      </c>
      <c r="F68" s="136">
        <v>43799</v>
      </c>
      <c r="G68" s="163">
        <f t="shared" si="2"/>
        <v>11.633333333333333</v>
      </c>
      <c r="H68" s="115" t="s">
        <v>2702</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2703</v>
      </c>
      <c r="C69" s="117" t="s">
        <v>31</v>
      </c>
      <c r="D69" s="114" t="s">
        <v>2710</v>
      </c>
      <c r="E69" s="136">
        <v>43450</v>
      </c>
      <c r="F69" s="136">
        <v>43799</v>
      </c>
      <c r="G69" s="163">
        <f t="shared" si="2"/>
        <v>11.633333333333333</v>
      </c>
      <c r="H69" s="115" t="s">
        <v>2702</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2703</v>
      </c>
      <c r="C70" s="117" t="s">
        <v>31</v>
      </c>
      <c r="D70" s="114" t="s">
        <v>2711</v>
      </c>
      <c r="E70" s="136">
        <v>43450</v>
      </c>
      <c r="F70" s="136">
        <v>43921</v>
      </c>
      <c r="G70" s="163">
        <f t="shared" si="2"/>
        <v>15.7</v>
      </c>
      <c r="H70" s="115" t="s">
        <v>2702</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2703</v>
      </c>
      <c r="C71" s="117" t="s">
        <v>31</v>
      </c>
      <c r="D71" s="114" t="s">
        <v>2711</v>
      </c>
      <c r="E71" s="136">
        <v>43450</v>
      </c>
      <c r="F71" s="136">
        <v>43921</v>
      </c>
      <c r="G71" s="163">
        <f t="shared" si="2"/>
        <v>15.7</v>
      </c>
      <c r="H71" s="115" t="s">
        <v>2702</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2703</v>
      </c>
      <c r="C72" s="117" t="s">
        <v>31</v>
      </c>
      <c r="D72" s="114" t="s">
        <v>2711</v>
      </c>
      <c r="E72" s="136">
        <v>43450</v>
      </c>
      <c r="F72" s="136">
        <v>43921</v>
      </c>
      <c r="G72" s="163">
        <f t="shared" si="2"/>
        <v>15.7</v>
      </c>
      <c r="H72" s="115" t="s">
        <v>2702</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2703</v>
      </c>
      <c r="C73" s="117" t="s">
        <v>31</v>
      </c>
      <c r="D73" s="114" t="s">
        <v>2712</v>
      </c>
      <c r="E73" s="136">
        <v>43450</v>
      </c>
      <c r="F73" s="136">
        <v>43921</v>
      </c>
      <c r="G73" s="163">
        <f t="shared" si="2"/>
        <v>15.7</v>
      </c>
      <c r="H73" s="115" t="s">
        <v>2702</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2703</v>
      </c>
      <c r="C74" s="117" t="s">
        <v>31</v>
      </c>
      <c r="D74" s="114" t="s">
        <v>2712</v>
      </c>
      <c r="E74" s="136">
        <v>43450</v>
      </c>
      <c r="F74" s="136">
        <v>43921</v>
      </c>
      <c r="G74" s="163">
        <f t="shared" si="2"/>
        <v>15.7</v>
      </c>
      <c r="H74" s="115" t="s">
        <v>2702</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2703</v>
      </c>
      <c r="C75" s="117" t="s">
        <v>31</v>
      </c>
      <c r="D75" s="114" t="s">
        <v>2712</v>
      </c>
      <c r="E75" s="136">
        <v>43450</v>
      </c>
      <c r="F75" s="136">
        <v>43921</v>
      </c>
      <c r="G75" s="163">
        <f t="shared" si="2"/>
        <v>15.7</v>
      </c>
      <c r="H75" s="115" t="s">
        <v>2702</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2703</v>
      </c>
      <c r="C76" s="117" t="s">
        <v>31</v>
      </c>
      <c r="D76" s="114" t="s">
        <v>2712</v>
      </c>
      <c r="E76" s="136">
        <v>43450</v>
      </c>
      <c r="F76" s="136">
        <v>43921</v>
      </c>
      <c r="G76" s="163">
        <f t="shared" si="2"/>
        <v>15.7</v>
      </c>
      <c r="H76" s="115" t="s">
        <v>2702</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2703</v>
      </c>
      <c r="C77" s="117" t="s">
        <v>31</v>
      </c>
      <c r="D77" s="114" t="s">
        <v>2713</v>
      </c>
      <c r="E77" s="136">
        <v>43450</v>
      </c>
      <c r="F77" s="136">
        <v>43921</v>
      </c>
      <c r="G77" s="163">
        <f t="shared" si="2"/>
        <v>15.7</v>
      </c>
      <c r="H77" s="115" t="s">
        <v>2702</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2703</v>
      </c>
      <c r="C78" s="117" t="s">
        <v>31</v>
      </c>
      <c r="D78" s="114" t="s">
        <v>2713</v>
      </c>
      <c r="E78" s="136">
        <v>43450</v>
      </c>
      <c r="F78" s="136">
        <v>43921</v>
      </c>
      <c r="G78" s="163">
        <f t="shared" si="2"/>
        <v>15.7</v>
      </c>
      <c r="H78" s="115" t="s">
        <v>2702</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2703</v>
      </c>
      <c r="C79" s="117" t="s">
        <v>31</v>
      </c>
      <c r="D79" s="114" t="s">
        <v>2714</v>
      </c>
      <c r="E79" s="136">
        <v>43450</v>
      </c>
      <c r="F79" s="136">
        <v>43921</v>
      </c>
      <c r="G79" s="163">
        <f t="shared" si="2"/>
        <v>15.7</v>
      </c>
      <c r="H79" s="115" t="s">
        <v>2702</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2703</v>
      </c>
      <c r="C80" s="117" t="s">
        <v>31</v>
      </c>
      <c r="D80" s="114" t="s">
        <v>2714</v>
      </c>
      <c r="E80" s="136">
        <v>43450</v>
      </c>
      <c r="F80" s="136">
        <v>43921</v>
      </c>
      <c r="G80" s="163">
        <f t="shared" si="2"/>
        <v>15.7</v>
      </c>
      <c r="H80" s="115" t="s">
        <v>2702</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2703</v>
      </c>
      <c r="C81" s="117" t="s">
        <v>31</v>
      </c>
      <c r="D81" s="114" t="s">
        <v>2714</v>
      </c>
      <c r="E81" s="136">
        <v>43450</v>
      </c>
      <c r="F81" s="136">
        <v>43921</v>
      </c>
      <c r="G81" s="163">
        <f t="shared" si="2"/>
        <v>15.7</v>
      </c>
      <c r="H81" s="115" t="s">
        <v>2702</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2703</v>
      </c>
      <c r="C82" s="117" t="s">
        <v>31</v>
      </c>
      <c r="D82" s="114" t="s">
        <v>2714</v>
      </c>
      <c r="E82" s="136">
        <v>43450</v>
      </c>
      <c r="F82" s="136">
        <v>43921</v>
      </c>
      <c r="G82" s="163">
        <f t="shared" si="2"/>
        <v>15.7</v>
      </c>
      <c r="H82" s="115" t="s">
        <v>2702</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2703</v>
      </c>
      <c r="C83" s="117" t="s">
        <v>31</v>
      </c>
      <c r="D83" s="114" t="s">
        <v>2715</v>
      </c>
      <c r="E83" s="136">
        <v>43450</v>
      </c>
      <c r="F83" s="136">
        <v>43921</v>
      </c>
      <c r="G83" s="163">
        <f t="shared" si="2"/>
        <v>15.7</v>
      </c>
      <c r="H83" s="115" t="s">
        <v>2702</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2703</v>
      </c>
      <c r="C84" s="117" t="s">
        <v>31</v>
      </c>
      <c r="D84" s="114" t="s">
        <v>2715</v>
      </c>
      <c r="E84" s="136">
        <v>43450</v>
      </c>
      <c r="F84" s="136">
        <v>43921</v>
      </c>
      <c r="G84" s="163">
        <f t="shared" si="2"/>
        <v>15.7</v>
      </c>
      <c r="H84" s="115" t="s">
        <v>2702</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2703</v>
      </c>
      <c r="C85" s="117" t="s">
        <v>31</v>
      </c>
      <c r="D85" s="114" t="s">
        <v>2715</v>
      </c>
      <c r="E85" s="136">
        <v>43450</v>
      </c>
      <c r="F85" s="136">
        <v>43921</v>
      </c>
      <c r="G85" s="163">
        <f t="shared" si="2"/>
        <v>15.7</v>
      </c>
      <c r="H85" s="115" t="s">
        <v>2702</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2703</v>
      </c>
      <c r="C86" s="117" t="s">
        <v>31</v>
      </c>
      <c r="D86" s="114" t="s">
        <v>2693</v>
      </c>
      <c r="E86" s="136">
        <v>43490</v>
      </c>
      <c r="F86" s="136">
        <v>43819</v>
      </c>
      <c r="G86" s="163">
        <f t="shared" si="2"/>
        <v>10.966666666666667</v>
      </c>
      <c r="H86" s="115" t="s">
        <v>2699</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2703</v>
      </c>
      <c r="C87" s="117" t="s">
        <v>31</v>
      </c>
      <c r="D87" s="114" t="s">
        <v>2693</v>
      </c>
      <c r="E87" s="136">
        <v>43490</v>
      </c>
      <c r="F87" s="136">
        <v>43819</v>
      </c>
      <c r="G87" s="163">
        <f t="shared" si="2"/>
        <v>10.966666666666667</v>
      </c>
      <c r="H87" s="115" t="s">
        <v>2699</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2703</v>
      </c>
      <c r="C88" s="117" t="s">
        <v>31</v>
      </c>
      <c r="D88" s="114" t="s">
        <v>2693</v>
      </c>
      <c r="E88" s="136">
        <v>43490</v>
      </c>
      <c r="F88" s="136">
        <v>43819</v>
      </c>
      <c r="G88" s="163">
        <f t="shared" si="2"/>
        <v>10.966666666666667</v>
      </c>
      <c r="H88" s="115" t="s">
        <v>2699</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2703</v>
      </c>
      <c r="C89" s="117" t="s">
        <v>31</v>
      </c>
      <c r="D89" s="114" t="s">
        <v>2716</v>
      </c>
      <c r="E89" s="136">
        <v>43490</v>
      </c>
      <c r="F89" s="136">
        <v>43819</v>
      </c>
      <c r="G89" s="163">
        <f t="shared" si="2"/>
        <v>10.966666666666667</v>
      </c>
      <c r="H89" s="115" t="s">
        <v>2699</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2703</v>
      </c>
      <c r="C90" s="117" t="s">
        <v>31</v>
      </c>
      <c r="D90" s="114" t="s">
        <v>2717</v>
      </c>
      <c r="E90" s="136">
        <v>43490</v>
      </c>
      <c r="F90" s="136">
        <v>43819</v>
      </c>
      <c r="G90" s="163">
        <f t="shared" si="2"/>
        <v>10.966666666666667</v>
      </c>
      <c r="H90" s="115" t="s">
        <v>2699</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2703</v>
      </c>
      <c r="C91" s="117" t="s">
        <v>31</v>
      </c>
      <c r="D91" s="114" t="s">
        <v>2717</v>
      </c>
      <c r="E91" s="136">
        <v>43490</v>
      </c>
      <c r="F91" s="136">
        <v>43819</v>
      </c>
      <c r="G91" s="163">
        <f t="shared" si="2"/>
        <v>10.966666666666667</v>
      </c>
      <c r="H91" s="115" t="s">
        <v>2699</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2703</v>
      </c>
      <c r="C92" s="117" t="s">
        <v>31</v>
      </c>
      <c r="D92" s="114" t="s">
        <v>2717</v>
      </c>
      <c r="E92" s="136">
        <v>43490</v>
      </c>
      <c r="F92" s="136">
        <v>43819</v>
      </c>
      <c r="G92" s="163">
        <f t="shared" si="2"/>
        <v>10.966666666666667</v>
      </c>
      <c r="H92" s="115" t="s">
        <v>2699</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2703</v>
      </c>
      <c r="C93" s="117" t="s">
        <v>31</v>
      </c>
      <c r="D93" s="114" t="s">
        <v>2718</v>
      </c>
      <c r="E93" s="136">
        <v>43922</v>
      </c>
      <c r="F93" s="136">
        <v>44165</v>
      </c>
      <c r="G93" s="163">
        <f t="shared" si="2"/>
        <v>8.1</v>
      </c>
      <c r="H93" s="115" t="s">
        <v>2702</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2703</v>
      </c>
      <c r="C94" s="117" t="s">
        <v>31</v>
      </c>
      <c r="D94" s="114" t="s">
        <v>2718</v>
      </c>
      <c r="E94" s="136">
        <v>43922</v>
      </c>
      <c r="F94" s="136">
        <v>44165</v>
      </c>
      <c r="G94" s="163">
        <f t="shared" si="2"/>
        <v>8.1</v>
      </c>
      <c r="H94" s="115" t="s">
        <v>2702</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2703</v>
      </c>
      <c r="C95" s="117" t="s">
        <v>31</v>
      </c>
      <c r="D95" s="114" t="s">
        <v>2718</v>
      </c>
      <c r="E95" s="136">
        <v>43922</v>
      </c>
      <c r="F95" s="136">
        <v>44165</v>
      </c>
      <c r="G95" s="163">
        <f t="shared" si="2"/>
        <v>8.1</v>
      </c>
      <c r="H95" s="115" t="s">
        <v>2702</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2703</v>
      </c>
      <c r="C96" s="117" t="s">
        <v>31</v>
      </c>
      <c r="D96" s="114" t="s">
        <v>2718</v>
      </c>
      <c r="E96" s="136">
        <v>43922</v>
      </c>
      <c r="F96" s="136">
        <v>44165</v>
      </c>
      <c r="G96" s="163">
        <f t="shared" si="2"/>
        <v>8.1</v>
      </c>
      <c r="H96" s="115" t="s">
        <v>2702</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2703</v>
      </c>
      <c r="C97" s="117" t="s">
        <v>31</v>
      </c>
      <c r="D97" s="114" t="s">
        <v>2719</v>
      </c>
      <c r="E97" s="136">
        <v>43922</v>
      </c>
      <c r="F97" s="136">
        <v>44165</v>
      </c>
      <c r="G97" s="163">
        <f t="shared" si="2"/>
        <v>8.1</v>
      </c>
      <c r="H97" s="115" t="s">
        <v>2702</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2703</v>
      </c>
      <c r="C98" s="117" t="s">
        <v>31</v>
      </c>
      <c r="D98" s="114" t="s">
        <v>2719</v>
      </c>
      <c r="E98" s="136">
        <v>43922</v>
      </c>
      <c r="F98" s="136">
        <v>44165</v>
      </c>
      <c r="G98" s="163">
        <f t="shared" si="2"/>
        <v>8.1</v>
      </c>
      <c r="H98" s="115" t="s">
        <v>2702</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2703</v>
      </c>
      <c r="C99" s="117" t="s">
        <v>31</v>
      </c>
      <c r="D99" s="114" t="s">
        <v>2719</v>
      </c>
      <c r="E99" s="136">
        <v>43922</v>
      </c>
      <c r="F99" s="136">
        <v>44165</v>
      </c>
      <c r="G99" s="163">
        <f t="shared" si="2"/>
        <v>8.1</v>
      </c>
      <c r="H99" s="115" t="s">
        <v>2702</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2703</v>
      </c>
      <c r="C100" s="117" t="s">
        <v>31</v>
      </c>
      <c r="D100" s="114" t="s">
        <v>2719</v>
      </c>
      <c r="E100" s="136">
        <v>43922</v>
      </c>
      <c r="F100" s="136">
        <v>44165</v>
      </c>
      <c r="G100" s="163">
        <f t="shared" si="2"/>
        <v>8.1</v>
      </c>
      <c r="H100" s="115" t="s">
        <v>2702</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2703</v>
      </c>
      <c r="C101" s="117" t="s">
        <v>31</v>
      </c>
      <c r="D101" s="114" t="s">
        <v>2720</v>
      </c>
      <c r="E101" s="136">
        <v>43922</v>
      </c>
      <c r="F101" s="136">
        <v>44165</v>
      </c>
      <c r="G101" s="163">
        <f t="shared" si="2"/>
        <v>8.1</v>
      </c>
      <c r="H101" s="115" t="s">
        <v>2702</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2703</v>
      </c>
      <c r="C102" s="117" t="s">
        <v>31</v>
      </c>
      <c r="D102" s="114" t="s">
        <v>2720</v>
      </c>
      <c r="E102" s="136">
        <v>43922</v>
      </c>
      <c r="F102" s="136">
        <v>44165</v>
      </c>
      <c r="G102" s="163">
        <f t="shared" si="2"/>
        <v>8.1</v>
      </c>
      <c r="H102" s="115" t="s">
        <v>2702</v>
      </c>
      <c r="I102" s="114" t="s">
        <v>862</v>
      </c>
      <c r="J102" s="114" t="s">
        <v>869</v>
      </c>
      <c r="K102" s="116">
        <v>222703488</v>
      </c>
      <c r="L102" s="117" t="s">
        <v>1148</v>
      </c>
      <c r="M102" s="111">
        <v>1</v>
      </c>
      <c r="N102" s="117" t="s">
        <v>2639</v>
      </c>
      <c r="O102" s="117" t="s">
        <v>1148</v>
      </c>
      <c r="P102" s="81"/>
    </row>
    <row r="103" spans="1:16" s="7" customFormat="1" ht="24.75" customHeight="1" outlineLevel="1" x14ac:dyDescent="0.25">
      <c r="A103" s="135">
        <v>56</v>
      </c>
      <c r="B103" s="115" t="s">
        <v>2703</v>
      </c>
      <c r="C103" s="117" t="s">
        <v>31</v>
      </c>
      <c r="D103" s="114" t="s">
        <v>2720</v>
      </c>
      <c r="E103" s="136">
        <v>43922</v>
      </c>
      <c r="F103" s="136">
        <v>44165</v>
      </c>
      <c r="G103" s="163">
        <f t="shared" si="2"/>
        <v>8.1</v>
      </c>
      <c r="H103" s="115" t="s">
        <v>2702</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2703</v>
      </c>
      <c r="C104" s="117" t="s">
        <v>31</v>
      </c>
      <c r="D104" s="114" t="s">
        <v>2721</v>
      </c>
      <c r="E104" s="136">
        <v>43922</v>
      </c>
      <c r="F104" s="136">
        <v>44165</v>
      </c>
      <c r="G104" s="163">
        <f t="shared" si="2"/>
        <v>8.1</v>
      </c>
      <c r="H104" s="115" t="s">
        <v>2702</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2703</v>
      </c>
      <c r="C105" s="117" t="s">
        <v>31</v>
      </c>
      <c r="D105" s="114" t="s">
        <v>2721</v>
      </c>
      <c r="E105" s="136">
        <v>43922</v>
      </c>
      <c r="F105" s="136">
        <v>44165</v>
      </c>
      <c r="G105" s="163">
        <f t="shared" si="2"/>
        <v>8.1</v>
      </c>
      <c r="H105" s="115" t="s">
        <v>2702</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2703</v>
      </c>
      <c r="C106" s="117" t="s">
        <v>31</v>
      </c>
      <c r="D106" s="114" t="s">
        <v>2721</v>
      </c>
      <c r="E106" s="136">
        <v>43922</v>
      </c>
      <c r="F106" s="136">
        <v>44165</v>
      </c>
      <c r="G106" s="163">
        <f t="shared" si="2"/>
        <v>8.1</v>
      </c>
      <c r="H106" s="115" t="s">
        <v>2702</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16" si="3">IF(AND(E115&lt;&gt;"",F115&lt;&gt;""),((F115-E115)/30),"")</f>
        <v>10.3</v>
      </c>
      <c r="H115" s="115" t="s">
        <v>2699</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3"/>
        <v>10.3</v>
      </c>
      <c r="H116" s="115" t="s">
        <v>2699</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ref="G117:G159" si="4">IF(AND(E117&lt;&gt;"",F117&lt;&gt;""),((F117-E117)/30),"")</f>
        <v>10.3</v>
      </c>
      <c r="H117" s="115" t="s">
        <v>2699</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4"/>
        <v>10.3</v>
      </c>
      <c r="H118" s="115" t="s">
        <v>2699</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4"/>
        <v>10.3</v>
      </c>
      <c r="H119" s="115" t="s">
        <v>2699</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4"/>
        <v>10.3</v>
      </c>
      <c r="H120" s="115" t="s">
        <v>2699</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4"/>
        <v>10.3</v>
      </c>
      <c r="H121" s="115" t="s">
        <v>2699</v>
      </c>
      <c r="I121" s="114" t="s">
        <v>862</v>
      </c>
      <c r="J121" s="114" t="s">
        <v>2700</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4"/>
        <v>10.3</v>
      </c>
      <c r="H122" s="115" t="s">
        <v>2699</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2694</v>
      </c>
      <c r="E123" s="187">
        <v>43887</v>
      </c>
      <c r="F123" s="187">
        <v>44196</v>
      </c>
      <c r="G123" s="163">
        <f t="shared" si="4"/>
        <v>10.3</v>
      </c>
      <c r="H123" s="115" t="s">
        <v>2699</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2695</v>
      </c>
      <c r="E124" s="187">
        <v>43881</v>
      </c>
      <c r="F124" s="187">
        <v>44196</v>
      </c>
      <c r="G124" s="163">
        <f t="shared" si="4"/>
        <v>10.5</v>
      </c>
      <c r="H124" s="115" t="s">
        <v>2699</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2701</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2699</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2699</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2699</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2696</v>
      </c>
      <c r="E129" s="136">
        <v>44166</v>
      </c>
      <c r="F129" s="136">
        <v>44773</v>
      </c>
      <c r="G129" s="163">
        <f t="shared" si="4"/>
        <v>20.233333333333334</v>
      </c>
      <c r="H129" s="115" t="s">
        <v>2702</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2697</v>
      </c>
      <c r="E130" s="136">
        <v>44166</v>
      </c>
      <c r="F130" s="136">
        <v>44773</v>
      </c>
      <c r="G130" s="163">
        <f t="shared" si="4"/>
        <v>20.233333333333334</v>
      </c>
      <c r="H130" s="115" t="s">
        <v>2702</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2697</v>
      </c>
      <c r="E131" s="136">
        <v>44166</v>
      </c>
      <c r="F131" s="136">
        <v>44773</v>
      </c>
      <c r="G131" s="163">
        <f t="shared" si="4"/>
        <v>20.233333333333334</v>
      </c>
      <c r="H131" s="115" t="s">
        <v>2702</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2697</v>
      </c>
      <c r="E132" s="136">
        <v>44166</v>
      </c>
      <c r="F132" s="136">
        <v>44773</v>
      </c>
      <c r="G132" s="163">
        <f t="shared" si="4"/>
        <v>20.233333333333334</v>
      </c>
      <c r="H132" s="115" t="s">
        <v>2702</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2697</v>
      </c>
      <c r="E133" s="136">
        <v>44166</v>
      </c>
      <c r="F133" s="136">
        <v>44773</v>
      </c>
      <c r="G133" s="163">
        <f t="shared" si="4"/>
        <v>20.233333333333334</v>
      </c>
      <c r="H133" s="115" t="s">
        <v>2702</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2697</v>
      </c>
      <c r="E134" s="136">
        <v>44166</v>
      </c>
      <c r="F134" s="136">
        <v>44773</v>
      </c>
      <c r="G134" s="163">
        <f t="shared" si="4"/>
        <v>20.233333333333334</v>
      </c>
      <c r="H134" s="115" t="s">
        <v>2702</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2697</v>
      </c>
      <c r="E135" s="136">
        <v>44166</v>
      </c>
      <c r="F135" s="136">
        <v>44773</v>
      </c>
      <c r="G135" s="163">
        <f t="shared" si="4"/>
        <v>20.233333333333334</v>
      </c>
      <c r="H135" s="115" t="s">
        <v>2702</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2698</v>
      </c>
      <c r="E136" s="136">
        <v>44166</v>
      </c>
      <c r="F136" s="136">
        <v>44773</v>
      </c>
      <c r="G136" s="163">
        <f t="shared" si="4"/>
        <v>20.233333333333334</v>
      </c>
      <c r="H136" s="115" t="s">
        <v>2702</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2671</v>
      </c>
      <c r="C179" s="241"/>
      <c r="D179" s="241"/>
      <c r="E179" s="24">
        <v>0.02</v>
      </c>
      <c r="F179" s="169">
        <v>0.03</v>
      </c>
      <c r="G179" s="170">
        <f>IF(F179&gt;0,SUM(E179+F179),"")</f>
        <v>0.05</v>
      </c>
      <c r="H179" s="5"/>
      <c r="I179" s="246" t="s">
        <v>2675</v>
      </c>
      <c r="J179" s="247"/>
      <c r="K179" s="247"/>
      <c r="L179" s="248"/>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25924274.5</v>
      </c>
      <c r="F185" s="94"/>
      <c r="G185" s="95"/>
      <c r="H185" s="90"/>
      <c r="I185" s="92" t="s">
        <v>2632</v>
      </c>
      <c r="J185" s="175">
        <f>M179</f>
        <v>0.04</v>
      </c>
      <c r="K185" s="242" t="s">
        <v>2633</v>
      </c>
      <c r="L185" s="242"/>
      <c r="M185" s="96">
        <f>+J185*K20</f>
        <v>20739419.600000001</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C202" zoomScale="112" zoomScaleNormal="112" zoomScaleSheetLayoutView="40" zoomScalePageLayoutView="40" workbookViewId="0">
      <selection activeCell="C166" sqref="C16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44194.363010763889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60" t="str">
        <f>HYPERLINK("#Integrante_2!A109","CAPACIDAD RESIDUAL")</f>
        <v>CAPACIDAD RESIDUAL</v>
      </c>
      <c r="F8" s="261"/>
      <c r="G8" s="262"/>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60" t="str">
        <f>HYPERLINK("#Integrante_2!A162","TALENTO HUMANO")</f>
        <v>TALENTO HUMANO</v>
      </c>
      <c r="F9" s="261"/>
      <c r="G9" s="262"/>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60" t="str">
        <f>HYPERLINK("#Integrante_2!F162","INFRAESTRUCTURA")</f>
        <v>INFRAESTRUCTURA</v>
      </c>
      <c r="F10" s="261"/>
      <c r="G10" s="262"/>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2747</v>
      </c>
      <c r="D15" s="35"/>
      <c r="E15" s="35"/>
      <c r="F15" s="5"/>
      <c r="G15" s="32" t="s">
        <v>1168</v>
      </c>
      <c r="H15" s="104" t="s">
        <v>862</v>
      </c>
      <c r="I15" s="32" t="s">
        <v>2629</v>
      </c>
      <c r="J15" s="109" t="s">
        <v>2637</v>
      </c>
      <c r="L15" s="257" t="s">
        <v>8</v>
      </c>
      <c r="M15" s="257"/>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63"/>
      <c r="I20" s="140" t="s">
        <v>862</v>
      </c>
      <c r="J20" s="141" t="s">
        <v>53</v>
      </c>
      <c r="K20" s="142">
        <v>518485490</v>
      </c>
      <c r="L20" s="143">
        <v>44194</v>
      </c>
      <c r="M20" s="143">
        <v>44561</v>
      </c>
      <c r="N20" s="126">
        <f>+(M20-L20)/30</f>
        <v>12.233333333333333</v>
      </c>
      <c r="O20" s="129"/>
      <c r="U20" s="125"/>
      <c r="V20" s="106">
        <f ca="1">NOW()</f>
        <v>44194.363010763889</v>
      </c>
      <c r="W20" s="106">
        <f ca="1">NOW()</f>
        <v>44194.363010763889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str">
        <f>VLOOKUP(B20,EAS!A2:B1439,2,0)</f>
        <v>FUNDACION PARA EL DESARROLLO SOCIAL, EDUCATIVO, CULTURAL,AMBIENTAL Y EN SALUD, SOL Y VIDA PARA COLOMBIA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t="s">
        <v>2748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2722</v>
      </c>
      <c r="C48" s="117" t="s">
        <v>32</v>
      </c>
      <c r="D48" s="114" t="s">
        <v>2723</v>
      </c>
      <c r="E48" s="187" t="s">
        <v>2724</v>
      </c>
      <c r="F48" s="187" t="s">
        <v>2725</v>
      </c>
      <c r="G48" s="163">
        <f>IF(AND(E48&lt;&gt;"",F48&lt;&gt;""),((F48-E48)/30),"")</f>
        <v>5.7666666666666666</v>
      </c>
      <c r="H48" s="113" t="s">
        <v>2750</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2722</v>
      </c>
      <c r="C49" s="117" t="s">
        <v>32</v>
      </c>
      <c r="D49" s="114" t="s">
        <v>2723</v>
      </c>
      <c r="E49" s="187" t="s">
        <v>2724</v>
      </c>
      <c r="F49" s="187" t="s">
        <v>2725</v>
      </c>
      <c r="G49" s="163">
        <f t="shared" ref="G49:G107" si="2">IF(AND(E49&lt;&gt;"",F49&lt;&gt;""),((F49-E49)/30),"")</f>
        <v>5.7666666666666666</v>
      </c>
      <c r="H49" s="113" t="s">
        <v>2750</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2722</v>
      </c>
      <c r="C50" s="117" t="s">
        <v>32</v>
      </c>
      <c r="D50" s="114" t="s">
        <v>2723</v>
      </c>
      <c r="E50" s="187" t="s">
        <v>2724</v>
      </c>
      <c r="F50" s="187" t="s">
        <v>2725</v>
      </c>
      <c r="G50" s="163">
        <f t="shared" si="2"/>
        <v>5.7666666666666666</v>
      </c>
      <c r="H50" s="113" t="s">
        <v>2750</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2722</v>
      </c>
      <c r="C51" s="117" t="s">
        <v>32</v>
      </c>
      <c r="D51" s="114" t="s">
        <v>2723</v>
      </c>
      <c r="E51" s="187" t="s">
        <v>2724</v>
      </c>
      <c r="F51" s="187" t="s">
        <v>2725</v>
      </c>
      <c r="G51" s="163">
        <f t="shared" si="2"/>
        <v>5.7666666666666666</v>
      </c>
      <c r="H51" s="113" t="s">
        <v>2750</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2722</v>
      </c>
      <c r="C52" s="117" t="s">
        <v>32</v>
      </c>
      <c r="D52" s="114" t="s">
        <v>2723</v>
      </c>
      <c r="E52" s="114" t="s">
        <v>2724</v>
      </c>
      <c r="F52" s="114" t="s">
        <v>2725</v>
      </c>
      <c r="G52" s="163">
        <f t="shared" si="2"/>
        <v>5.7666666666666666</v>
      </c>
      <c r="H52" s="113" t="s">
        <v>2750</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2722</v>
      </c>
      <c r="C53" s="117" t="s">
        <v>32</v>
      </c>
      <c r="D53" s="114" t="s">
        <v>2723</v>
      </c>
      <c r="E53" s="114" t="s">
        <v>2724</v>
      </c>
      <c r="F53" s="114" t="s">
        <v>2725</v>
      </c>
      <c r="G53" s="163">
        <f t="shared" si="2"/>
        <v>5.7666666666666666</v>
      </c>
      <c r="H53" s="113" t="s">
        <v>2750</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2722</v>
      </c>
      <c r="C54" s="117" t="s">
        <v>32</v>
      </c>
      <c r="D54" s="114" t="s">
        <v>2723</v>
      </c>
      <c r="E54" s="114" t="s">
        <v>2724</v>
      </c>
      <c r="F54" s="114" t="s">
        <v>2725</v>
      </c>
      <c r="G54" s="163">
        <f t="shared" si="2"/>
        <v>5.7666666666666666</v>
      </c>
      <c r="H54" s="113" t="s">
        <v>2750</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2722</v>
      </c>
      <c r="C55" s="117" t="s">
        <v>32</v>
      </c>
      <c r="D55" s="114" t="s">
        <v>2726</v>
      </c>
      <c r="E55" s="114" t="s">
        <v>2727</v>
      </c>
      <c r="F55" s="114" t="s">
        <v>2728</v>
      </c>
      <c r="G55" s="163">
        <f t="shared" si="2"/>
        <v>11.3</v>
      </c>
      <c r="H55" s="113" t="s">
        <v>2750</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2722</v>
      </c>
      <c r="C56" s="117" t="s">
        <v>32</v>
      </c>
      <c r="D56" s="114" t="s">
        <v>2726</v>
      </c>
      <c r="E56" s="114" t="s">
        <v>2727</v>
      </c>
      <c r="F56" s="114" t="s">
        <v>2728</v>
      </c>
      <c r="G56" s="163">
        <f t="shared" si="2"/>
        <v>11.3</v>
      </c>
      <c r="H56" s="113" t="s">
        <v>2750</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2722</v>
      </c>
      <c r="C57" s="117" t="s">
        <v>32</v>
      </c>
      <c r="D57" s="114" t="s">
        <v>2726</v>
      </c>
      <c r="E57" s="114" t="s">
        <v>2727</v>
      </c>
      <c r="F57" s="114" t="s">
        <v>2728</v>
      </c>
      <c r="G57" s="163">
        <f t="shared" si="2"/>
        <v>11.3</v>
      </c>
      <c r="H57" s="113" t="s">
        <v>2750</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2722</v>
      </c>
      <c r="C58" s="117" t="s">
        <v>32</v>
      </c>
      <c r="D58" s="114" t="s">
        <v>2726</v>
      </c>
      <c r="E58" s="114" t="s">
        <v>2727</v>
      </c>
      <c r="F58" s="114" t="s">
        <v>2728</v>
      </c>
      <c r="G58" s="163">
        <f t="shared" si="2"/>
        <v>11.3</v>
      </c>
      <c r="H58" s="113" t="s">
        <v>2750</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2722</v>
      </c>
      <c r="C59" s="117" t="s">
        <v>32</v>
      </c>
      <c r="D59" s="114" t="s">
        <v>2726</v>
      </c>
      <c r="E59" s="114" t="s">
        <v>2727</v>
      </c>
      <c r="F59" s="114" t="s">
        <v>2728</v>
      </c>
      <c r="G59" s="163">
        <f t="shared" si="2"/>
        <v>11.3</v>
      </c>
      <c r="H59" s="113" t="s">
        <v>2750</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2722</v>
      </c>
      <c r="C60" s="117" t="s">
        <v>32</v>
      </c>
      <c r="D60" s="114" t="s">
        <v>2726</v>
      </c>
      <c r="E60" s="114" t="s">
        <v>2727</v>
      </c>
      <c r="F60" s="114" t="s">
        <v>2728</v>
      </c>
      <c r="G60" s="163">
        <f t="shared" si="2"/>
        <v>11.3</v>
      </c>
      <c r="H60" s="113" t="s">
        <v>2750</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2722</v>
      </c>
      <c r="C61" s="117" t="s">
        <v>32</v>
      </c>
      <c r="D61" s="114" t="s">
        <v>2726</v>
      </c>
      <c r="E61" s="114" t="s">
        <v>2727</v>
      </c>
      <c r="F61" s="114" t="s">
        <v>2728</v>
      </c>
      <c r="G61" s="163">
        <f t="shared" si="2"/>
        <v>11.3</v>
      </c>
      <c r="H61" s="113" t="s">
        <v>2750</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2722</v>
      </c>
      <c r="C62" s="117" t="s">
        <v>32</v>
      </c>
      <c r="D62" s="114" t="s">
        <v>2729</v>
      </c>
      <c r="E62" s="114" t="s">
        <v>2730</v>
      </c>
      <c r="F62" s="114" t="s">
        <v>2731</v>
      </c>
      <c r="G62" s="163">
        <f t="shared" si="2"/>
        <v>10.266666666666667</v>
      </c>
      <c r="H62" s="115" t="s">
        <v>2738</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2722</v>
      </c>
      <c r="C63" s="117" t="s">
        <v>32</v>
      </c>
      <c r="D63" s="114" t="s">
        <v>2729</v>
      </c>
      <c r="E63" s="114" t="s">
        <v>2730</v>
      </c>
      <c r="F63" s="114" t="s">
        <v>2731</v>
      </c>
      <c r="G63" s="163">
        <f t="shared" si="2"/>
        <v>10.266666666666667</v>
      </c>
      <c r="H63" s="115" t="s">
        <v>2738</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2722</v>
      </c>
      <c r="C64" s="117" t="s">
        <v>32</v>
      </c>
      <c r="D64" s="114" t="s">
        <v>2729</v>
      </c>
      <c r="E64" s="114" t="s">
        <v>2730</v>
      </c>
      <c r="F64" s="114" t="s">
        <v>2731</v>
      </c>
      <c r="G64" s="163">
        <f t="shared" si="2"/>
        <v>10.266666666666667</v>
      </c>
      <c r="H64" s="115" t="s">
        <v>2738</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2722</v>
      </c>
      <c r="C65" s="117" t="s">
        <v>32</v>
      </c>
      <c r="D65" s="114" t="s">
        <v>2729</v>
      </c>
      <c r="E65" s="114" t="s">
        <v>2730</v>
      </c>
      <c r="F65" s="114" t="s">
        <v>2731</v>
      </c>
      <c r="G65" s="163">
        <f t="shared" si="2"/>
        <v>10.266666666666667</v>
      </c>
      <c r="H65" s="115" t="s">
        <v>2738</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2722</v>
      </c>
      <c r="C66" s="117" t="s">
        <v>32</v>
      </c>
      <c r="D66" s="114" t="s">
        <v>2732</v>
      </c>
      <c r="E66" s="114" t="s">
        <v>2733</v>
      </c>
      <c r="F66" s="114" t="s">
        <v>2734</v>
      </c>
      <c r="G66" s="163">
        <f t="shared" si="2"/>
        <v>11.666666666666666</v>
      </c>
      <c r="H66" s="115" t="s">
        <v>2739</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2722</v>
      </c>
      <c r="C67" s="117" t="s">
        <v>32</v>
      </c>
      <c r="D67" s="114" t="s">
        <v>2732</v>
      </c>
      <c r="E67" s="114" t="s">
        <v>2733</v>
      </c>
      <c r="F67" s="114" t="s">
        <v>2734</v>
      </c>
      <c r="G67" s="163">
        <f t="shared" ref="G67:G82" si="3">IF(AND(E67&lt;&gt;"",F67&lt;&gt;""),((F67-E67)/30),"")</f>
        <v>11.666666666666666</v>
      </c>
      <c r="H67" s="115" t="s">
        <v>2739</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2722</v>
      </c>
      <c r="C68" s="117" t="s">
        <v>32</v>
      </c>
      <c r="D68" s="114" t="s">
        <v>2732</v>
      </c>
      <c r="E68" s="114" t="s">
        <v>2733</v>
      </c>
      <c r="F68" s="114" t="s">
        <v>2734</v>
      </c>
      <c r="G68" s="163">
        <f t="shared" si="3"/>
        <v>11.666666666666666</v>
      </c>
      <c r="H68" s="115" t="s">
        <v>2739</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2722</v>
      </c>
      <c r="C69" s="117" t="s">
        <v>32</v>
      </c>
      <c r="D69" s="114" t="s">
        <v>2732</v>
      </c>
      <c r="E69" s="114" t="s">
        <v>2733</v>
      </c>
      <c r="F69" s="114" t="s">
        <v>2734</v>
      </c>
      <c r="G69" s="163">
        <f t="shared" si="3"/>
        <v>11.666666666666666</v>
      </c>
      <c r="H69" s="115" t="s">
        <v>2739</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2722</v>
      </c>
      <c r="C70" s="117" t="s">
        <v>32</v>
      </c>
      <c r="D70" s="114" t="s">
        <v>2735</v>
      </c>
      <c r="E70" s="114" t="s">
        <v>2736</v>
      </c>
      <c r="F70" s="114" t="s">
        <v>2737</v>
      </c>
      <c r="G70" s="163">
        <f t="shared" si="3"/>
        <v>10.466666666666667</v>
      </c>
      <c r="H70" s="115" t="s">
        <v>2739</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2722</v>
      </c>
      <c r="C71" s="117" t="s">
        <v>32</v>
      </c>
      <c r="D71" s="114" t="s">
        <v>2735</v>
      </c>
      <c r="E71" s="114" t="s">
        <v>2736</v>
      </c>
      <c r="F71" s="114" t="s">
        <v>2737</v>
      </c>
      <c r="G71" s="163">
        <f t="shared" si="3"/>
        <v>10.466666666666667</v>
      </c>
      <c r="H71" s="115" t="s">
        <v>2739</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2722</v>
      </c>
      <c r="C72" s="117" t="s">
        <v>32</v>
      </c>
      <c r="D72" s="114" t="s">
        <v>2735</v>
      </c>
      <c r="E72" s="114" t="s">
        <v>2736</v>
      </c>
      <c r="F72" s="114" t="s">
        <v>2737</v>
      </c>
      <c r="G72" s="163">
        <f t="shared" si="3"/>
        <v>10.466666666666667</v>
      </c>
      <c r="H72" s="115" t="s">
        <v>2739</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2722</v>
      </c>
      <c r="C73" s="117" t="s">
        <v>32</v>
      </c>
      <c r="D73" s="114" t="s">
        <v>2735</v>
      </c>
      <c r="E73" s="114" t="s">
        <v>2736</v>
      </c>
      <c r="F73" s="114" t="s">
        <v>2737</v>
      </c>
      <c r="G73" s="163">
        <f t="shared" si="3"/>
        <v>10.466666666666667</v>
      </c>
      <c r="H73" s="115" t="s">
        <v>2739</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2691</v>
      </c>
      <c r="E114" s="187">
        <v>43887</v>
      </c>
      <c r="F114" s="187">
        <v>44196</v>
      </c>
      <c r="G114" s="163">
        <f>IF(AND(E114&lt;&gt;"",F114&lt;&gt;""),((F114-E114)/30),"")</f>
        <v>10.3</v>
      </c>
      <c r="H114" s="115" t="s">
        <v>2699</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2691</v>
      </c>
      <c r="E115" s="187">
        <v>43887</v>
      </c>
      <c r="F115" s="187">
        <v>44196</v>
      </c>
      <c r="G115" s="163">
        <f t="shared" ref="G115:G160" si="5">IF(AND(E115&lt;&gt;"",F115&lt;&gt;""),((F115-E115)/30),"")</f>
        <v>10.3</v>
      </c>
      <c r="H115" s="115" t="s">
        <v>2699</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2691</v>
      </c>
      <c r="E116" s="187">
        <v>43887</v>
      </c>
      <c r="F116" s="187">
        <v>44196</v>
      </c>
      <c r="G116" s="163">
        <f t="shared" si="5"/>
        <v>10.3</v>
      </c>
      <c r="H116" s="115" t="s">
        <v>2699</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2692</v>
      </c>
      <c r="E117" s="187">
        <v>43887</v>
      </c>
      <c r="F117" s="187">
        <v>44196</v>
      </c>
      <c r="G117" s="163">
        <f t="shared" si="5"/>
        <v>10.3</v>
      </c>
      <c r="H117" s="115" t="s">
        <v>2699</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2692</v>
      </c>
      <c r="E118" s="187">
        <v>43887</v>
      </c>
      <c r="F118" s="187">
        <v>44196</v>
      </c>
      <c r="G118" s="163">
        <f t="shared" si="5"/>
        <v>10.3</v>
      </c>
      <c r="H118" s="115" t="s">
        <v>2699</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2692</v>
      </c>
      <c r="E119" s="187">
        <v>43887</v>
      </c>
      <c r="F119" s="187">
        <v>44196</v>
      </c>
      <c r="G119" s="163">
        <f t="shared" si="5"/>
        <v>10.3</v>
      </c>
      <c r="H119" s="115" t="s">
        <v>2699</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2693</v>
      </c>
      <c r="E120" s="187">
        <v>43887</v>
      </c>
      <c r="F120" s="187">
        <v>44196</v>
      </c>
      <c r="G120" s="163">
        <f t="shared" si="5"/>
        <v>10.3</v>
      </c>
      <c r="H120" s="115" t="s">
        <v>2699</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2693</v>
      </c>
      <c r="E121" s="187">
        <v>43887</v>
      </c>
      <c r="F121" s="187">
        <v>44196</v>
      </c>
      <c r="G121" s="163">
        <f t="shared" si="5"/>
        <v>10.3</v>
      </c>
      <c r="H121" s="115" t="s">
        <v>2699</v>
      </c>
      <c r="I121" s="114" t="s">
        <v>862</v>
      </c>
      <c r="J121" s="114" t="s">
        <v>2700</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2693</v>
      </c>
      <c r="E122" s="187">
        <v>43887</v>
      </c>
      <c r="F122" s="187">
        <v>44196</v>
      </c>
      <c r="G122" s="163">
        <f t="shared" si="5"/>
        <v>10.3</v>
      </c>
      <c r="H122" s="115" t="s">
        <v>2699</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2696</v>
      </c>
      <c r="E123" s="136">
        <v>44166</v>
      </c>
      <c r="F123" s="136">
        <v>44773</v>
      </c>
      <c r="G123" s="163">
        <f t="shared" si="5"/>
        <v>20.233333333333334</v>
      </c>
      <c r="H123" s="115" t="s">
        <v>2702</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2697</v>
      </c>
      <c r="E124" s="136">
        <v>44166</v>
      </c>
      <c r="F124" s="136">
        <v>44773</v>
      </c>
      <c r="G124" s="163">
        <f t="shared" si="5"/>
        <v>20.233333333333334</v>
      </c>
      <c r="H124" s="115" t="s">
        <v>2702</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2697</v>
      </c>
      <c r="E125" s="136">
        <v>44166</v>
      </c>
      <c r="F125" s="136">
        <v>44773</v>
      </c>
      <c r="G125" s="163">
        <f t="shared" si="5"/>
        <v>20.233333333333334</v>
      </c>
      <c r="H125" s="115" t="s">
        <v>2702</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2697</v>
      </c>
      <c r="E126" s="136">
        <v>44166</v>
      </c>
      <c r="F126" s="136">
        <v>44773</v>
      </c>
      <c r="G126" s="163">
        <f t="shared" si="5"/>
        <v>20.233333333333334</v>
      </c>
      <c r="H126" s="115" t="s">
        <v>2702</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2697</v>
      </c>
      <c r="E127" s="136">
        <v>44166</v>
      </c>
      <c r="F127" s="136">
        <v>44773</v>
      </c>
      <c r="G127" s="163">
        <f t="shared" si="5"/>
        <v>20.233333333333334</v>
      </c>
      <c r="H127" s="115" t="s">
        <v>2702</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2697</v>
      </c>
      <c r="E128" s="136">
        <v>44166</v>
      </c>
      <c r="F128" s="136">
        <v>44773</v>
      </c>
      <c r="G128" s="163">
        <f t="shared" si="5"/>
        <v>20.233333333333334</v>
      </c>
      <c r="H128" s="115" t="s">
        <v>2702</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5"/>
        <v>20.233333333333334</v>
      </c>
      <c r="H129" s="115" t="s">
        <v>2702</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2741</v>
      </c>
      <c r="E130" s="187">
        <v>43881</v>
      </c>
      <c r="F130" s="187">
        <v>44196</v>
      </c>
      <c r="G130" s="163">
        <f t="shared" si="5"/>
        <v>10.5</v>
      </c>
      <c r="H130" s="115" t="s">
        <v>2746</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2742</v>
      </c>
      <c r="E131" s="187">
        <v>43881</v>
      </c>
      <c r="F131" s="187">
        <v>44196</v>
      </c>
      <c r="G131" s="163">
        <f t="shared" si="5"/>
        <v>10.5</v>
      </c>
      <c r="H131" s="115" t="s">
        <v>2746</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2743</v>
      </c>
      <c r="E132" s="187">
        <v>43881</v>
      </c>
      <c r="F132" s="187">
        <v>44196</v>
      </c>
      <c r="G132" s="163">
        <f t="shared" si="5"/>
        <v>10.5</v>
      </c>
      <c r="H132" s="115" t="s">
        <v>2746</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2744</v>
      </c>
      <c r="E133" s="187">
        <v>43881</v>
      </c>
      <c r="F133" s="187">
        <v>44196</v>
      </c>
      <c r="G133" s="163">
        <f t="shared" si="5"/>
        <v>10.5</v>
      </c>
      <c r="H133" s="115" t="s">
        <v>2746</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2745</v>
      </c>
      <c r="E134" s="187">
        <v>43881</v>
      </c>
      <c r="F134" s="187">
        <v>44196</v>
      </c>
      <c r="G134" s="163">
        <f t="shared" si="5"/>
        <v>10.5</v>
      </c>
      <c r="H134" s="115" t="s">
        <v>2699</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t="s">
        <v>2622</v>
      </c>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50"/>
      <c r="Q192" s="145"/>
      <c r="R192" s="146"/>
      <c r="S192" s="146"/>
      <c r="T192" s="145"/>
    </row>
    <row r="193" spans="1:18" x14ac:dyDescent="0.25">
      <c r="A193" s="9"/>
      <c r="C193" s="119">
        <v>39932</v>
      </c>
      <c r="D193" s="5"/>
      <c r="E193" s="118" t="s">
        <v>2740</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44194.363010763889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60" t="str">
        <f>HYPERLINK("#Integrante_3!A109","CAPACIDAD RESIDUAL")</f>
        <v>CAPACIDAD RESIDUAL</v>
      </c>
      <c r="F8" s="261"/>
      <c r="G8" s="262"/>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60" t="str">
        <f>HYPERLINK("#Integrante_3!A162","TALENTO HUMANO")</f>
        <v>TALENTO HUMANO</v>
      </c>
      <c r="F9" s="261"/>
      <c r="G9" s="262"/>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60" t="str">
        <f>HYPERLINK("#Integrante_3!F162","INFRAESTRUCTURA")</f>
        <v>INFRAESTRUCTURA</v>
      </c>
      <c r="F10" s="261"/>
      <c r="G10" s="262"/>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44194.363010763889</v>
      </c>
      <c r="W20" s="106">
        <f ca="1">NOW()</f>
        <v>44194.363010763889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2675</v>
      </c>
      <c r="J174" s="196"/>
      <c r="K174" s="196"/>
      <c r="L174" s="196"/>
      <c r="M174" s="196"/>
      <c r="O174" s="176"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55"/>
      <c r="S175" s="19"/>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55" t="s">
        <v>2623</v>
      </c>
      <c r="S176" s="19"/>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2675</v>
      </c>
      <c r="J177" s="239"/>
      <c r="K177" s="239"/>
      <c r="L177" s="240"/>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44194.363010763889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60" t="str">
        <f>HYPERLINK("#Integrante_4!A109","CAPACIDAD RESIDUAL")</f>
        <v>CAPACIDAD RESIDUAL</v>
      </c>
      <c r="F8" s="261"/>
      <c r="G8" s="262"/>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60" t="str">
        <f>HYPERLINK("#Integrante_4!A162","TALENTO HUMANO")</f>
        <v>TALENTO HUMANO</v>
      </c>
      <c r="F9" s="261"/>
      <c r="G9" s="262"/>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60" t="str">
        <f>HYPERLINK("#Integrante_4!F162","INFRAESTRUCTURA")</f>
        <v>INFRAESTRUCTURA</v>
      </c>
      <c r="F10" s="261"/>
      <c r="G10" s="262"/>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44194.363010763889</v>
      </c>
      <c r="W20" s="106">
        <f ca="1">NOW()</f>
        <v>44194.363010763889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55"/>
      <c r="S177" s="19"/>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55" t="s">
        <v>2623</v>
      </c>
      <c r="S178" s="19"/>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2675</v>
      </c>
      <c r="J179" s="239"/>
      <c r="K179" s="239"/>
      <c r="L179" s="240"/>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44194.363010763889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60" t="str">
        <f>HYPERLINK("#Integrante_5!A109","CAPACIDAD RESIDUAL")</f>
        <v>CAPACIDAD RESIDUAL</v>
      </c>
      <c r="F8" s="261"/>
      <c r="G8" s="262"/>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60" t="str">
        <f>HYPERLINK("#Integrante_5!A162","TALENTO HUMANO")</f>
        <v>TALENTO HUMANO</v>
      </c>
      <c r="F9" s="261"/>
      <c r="G9" s="262"/>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60" t="str">
        <f>HYPERLINK("#Integrante_5!F162","INFRAESTRUCTURA")</f>
        <v>INFRAESTRUCTURA</v>
      </c>
      <c r="F10" s="261"/>
      <c r="G10" s="262"/>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44194.363010763889</v>
      </c>
      <c r="W20" s="106">
        <f ca="1">NOW()</f>
        <v>44194.363010763889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2665</v>
      </c>
      <c r="B161" s="225"/>
      <c r="C161" s="225"/>
      <c r="D161" s="225"/>
      <c r="E161" s="226"/>
      <c r="F161" s="227" t="s">
        <v>2666</v>
      </c>
      <c r="G161" s="227"/>
      <c r="H161" s="227"/>
      <c r="I161" s="224" t="s">
        <v>2635</v>
      </c>
      <c r="J161" s="225"/>
      <c r="K161" s="225"/>
      <c r="L161" s="225"/>
      <c r="M161" s="225"/>
      <c r="N161" s="225"/>
      <c r="O161" s="226"/>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32" t="s">
        <v>2648</v>
      </c>
      <c r="J165" s="233"/>
      <c r="K165" s="233"/>
      <c r="L165" s="233"/>
      <c r="M165" s="233"/>
      <c r="N165" s="233"/>
      <c r="O165" s="234"/>
      <c r="U165" s="51"/>
    </row>
    <row r="166" spans="1:28" x14ac:dyDescent="0.25">
      <c r="A166" s="9"/>
      <c r="B166" s="202" t="s">
        <v>2663</v>
      </c>
      <c r="C166" s="202"/>
      <c r="D166" s="202"/>
      <c r="E166" s="8"/>
      <c r="F166" s="5"/>
      <c r="H166" s="83" t="s">
        <v>2662</v>
      </c>
      <c r="I166" s="232"/>
      <c r="J166" s="233"/>
      <c r="K166" s="233"/>
      <c r="L166" s="233"/>
      <c r="M166" s="233"/>
      <c r="N166" s="233"/>
      <c r="O166" s="23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1"/>
      <c r="P170" s="78"/>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2671</v>
      </c>
      <c r="C174" s="188"/>
      <c r="D174" s="188"/>
      <c r="E174" s="188"/>
      <c r="F174" s="188"/>
      <c r="G174" s="188"/>
      <c r="H174" s="20"/>
      <c r="I174" s="195" t="s">
        <v>2679</v>
      </c>
      <c r="J174" s="196"/>
      <c r="K174" s="196"/>
      <c r="L174" s="196"/>
      <c r="M174" s="196"/>
      <c r="O174" s="176"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2680</v>
      </c>
      <c r="O175" s="8"/>
      <c r="Q175" s="19"/>
      <c r="R175" s="19"/>
      <c r="S175" s="155"/>
      <c r="T175" s="19"/>
      <c r="U175" s="19"/>
      <c r="V175" s="19"/>
      <c r="W175" s="19"/>
      <c r="X175" s="19"/>
      <c r="Y175" s="19"/>
      <c r="Z175" s="19"/>
      <c r="AA175" s="19"/>
      <c r="AB175" s="19"/>
    </row>
    <row r="176" spans="1:28" ht="23.25" x14ac:dyDescent="0.25">
      <c r="A176" s="9"/>
      <c r="B176" s="192"/>
      <c r="C176" s="193"/>
      <c r="D176" s="194"/>
      <c r="E176" s="155" t="s">
        <v>2621</v>
      </c>
      <c r="F176" s="155" t="s">
        <v>2622</v>
      </c>
      <c r="G176" s="155" t="s">
        <v>2623</v>
      </c>
      <c r="H176" s="5"/>
      <c r="I176" s="192"/>
      <c r="J176" s="193"/>
      <c r="K176" s="193"/>
      <c r="L176" s="194"/>
      <c r="M176" s="250"/>
      <c r="O176" s="8"/>
      <c r="Q176" s="19"/>
      <c r="R176" s="19"/>
      <c r="S176" s="155" t="s">
        <v>2623</v>
      </c>
      <c r="T176" s="19"/>
      <c r="U176" s="19"/>
      <c r="V176" s="19"/>
      <c r="W176" s="19"/>
      <c r="X176" s="19"/>
      <c r="Y176" s="19"/>
      <c r="Z176" s="19"/>
      <c r="AA176" s="19"/>
      <c r="AB176" s="19"/>
    </row>
    <row r="177" spans="1:28" ht="23.25" x14ac:dyDescent="0.25">
      <c r="A177" s="9"/>
      <c r="B177" s="241" t="s">
        <v>2671</v>
      </c>
      <c r="C177" s="241"/>
      <c r="D177" s="241"/>
      <c r="E177" s="24">
        <v>0.02</v>
      </c>
      <c r="F177" s="169"/>
      <c r="G177" s="170" t="str">
        <f>IF(F177&gt;0,SUM(E177+F177),"")</f>
        <v/>
      </c>
      <c r="H177" s="5"/>
      <c r="I177" s="238" t="s">
        <v>2673</v>
      </c>
      <c r="J177" s="239"/>
      <c r="K177" s="239"/>
      <c r="L177" s="240"/>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4" t="str">
        <f>IF(F178&gt;0,SUM(E178+F178),"")</f>
        <v/>
      </c>
      <c r="H178" s="5"/>
      <c r="I178" s="238" t="s">
        <v>1169</v>
      </c>
      <c r="J178" s="239"/>
      <c r="K178" s="240"/>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4" t="str">
        <f>IF(F179&gt;0,SUM(E179+F179),"")</f>
        <v/>
      </c>
      <c r="H179" s="5"/>
      <c r="I179" s="238" t="s">
        <v>1170</v>
      </c>
      <c r="J179" s="239"/>
      <c r="K179" s="240"/>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4" t="str">
        <f>IF(F180&gt;0,SUM(E180+F180),"")</f>
        <v/>
      </c>
      <c r="H180" s="5"/>
      <c r="I180" s="238" t="s">
        <v>1171</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42" t="s">
        <v>2633</v>
      </c>
      <c r="L183" s="242"/>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15" t="s">
        <v>2641</v>
      </c>
      <c r="C190" s="215"/>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37" t="s">
        <v>2664</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251" t="s">
        <v>2659</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2">
        <f ca="1">NOW()</f>
        <v>44194.363010763889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60" t="str">
        <f>HYPERLINK("#Integrante_6!A109","CAPACIDAD RESIDUAL")</f>
        <v>CAPACIDAD RESIDUAL</v>
      </c>
      <c r="F8" s="261"/>
      <c r="G8" s="262"/>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60" t="str">
        <f>HYPERLINK("#Integrante_6!A162","TALENTO HUMANO")</f>
        <v>TALENTO HUMANO</v>
      </c>
      <c r="F9" s="261"/>
      <c r="G9" s="262"/>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60" t="str">
        <f>HYPERLINK("#Integrante_6!F162","INFRAESTRUCTURA")</f>
        <v>INFRAESTRUCTURA</v>
      </c>
      <c r="F10" s="261"/>
      <c r="G10" s="262"/>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257" t="s">
        <v>8</v>
      </c>
      <c r="M15" s="257"/>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63"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63"/>
      <c r="I20" s="140"/>
      <c r="J20" s="141"/>
      <c r="K20" s="142"/>
      <c r="L20" s="143"/>
      <c r="M20" s="143"/>
      <c r="N20" s="126">
        <f>+(M20-L20)/30</f>
        <v>0</v>
      </c>
      <c r="O20" s="129"/>
      <c r="U20" s="125"/>
      <c r="V20" s="106">
        <f ca="1">NOW()</f>
        <v>44194.363010763889</v>
      </c>
      <c r="W20" s="106">
        <f ca="1">NOW()</f>
        <v>44194.363010763889</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0"/>
      <c r="I37" s="121"/>
      <c r="J37" s="121"/>
      <c r="K37" s="121"/>
      <c r="L37" s="121"/>
      <c r="M37" s="121"/>
      <c r="N37" s="121"/>
      <c r="O37" s="122"/>
    </row>
    <row r="38" spans="1:16" ht="21" customHeight="1" x14ac:dyDescent="0.25">
      <c r="A38" s="9"/>
      <c r="B38" s="258" t="e">
        <f>VLOOKUP(B20,EAS!A2:B1439,2,0)</f>
        <v>#N/A</v>
      </c>
      <c r="C38" s="258"/>
      <c r="D38" s="258"/>
      <c r="E38" s="258"/>
      <c r="F38" s="258"/>
      <c r="G38" s="5"/>
      <c r="H38" s="123"/>
      <c r="I38" s="267" t="s">
        <v>7</v>
      </c>
      <c r="J38" s="267"/>
      <c r="K38" s="267"/>
      <c r="L38" s="267"/>
      <c r="M38" s="267"/>
      <c r="N38" s="267"/>
      <c r="O38" s="124"/>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2660</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2661</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2665</v>
      </c>
      <c r="B163" s="225"/>
      <c r="C163" s="225"/>
      <c r="D163" s="225"/>
      <c r="E163" s="226"/>
      <c r="F163" s="227" t="s">
        <v>2666</v>
      </c>
      <c r="G163" s="227"/>
      <c r="H163" s="227"/>
      <c r="I163" s="224" t="s">
        <v>2635</v>
      </c>
      <c r="J163" s="225"/>
      <c r="K163" s="225"/>
      <c r="L163" s="225"/>
      <c r="M163" s="225"/>
      <c r="N163" s="225"/>
      <c r="O163" s="226"/>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32" t="s">
        <v>2648</v>
      </c>
      <c r="J167" s="233"/>
      <c r="K167" s="233"/>
      <c r="L167" s="233"/>
      <c r="M167" s="233"/>
      <c r="N167" s="233"/>
      <c r="O167" s="234"/>
      <c r="U167" s="51"/>
    </row>
    <row r="168" spans="1:28" x14ac:dyDescent="0.25">
      <c r="A168" s="9"/>
      <c r="B168" s="202" t="s">
        <v>2663</v>
      </c>
      <c r="C168" s="202"/>
      <c r="D168" s="202"/>
      <c r="E168" s="8"/>
      <c r="F168" s="5"/>
      <c r="H168" s="83" t="s">
        <v>2662</v>
      </c>
      <c r="I168" s="232"/>
      <c r="J168" s="233"/>
      <c r="K168" s="233"/>
      <c r="L168" s="233"/>
      <c r="M168" s="233"/>
      <c r="N168" s="233"/>
      <c r="O168" s="23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1"/>
      <c r="P172" s="78"/>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2671</v>
      </c>
      <c r="C176" s="188"/>
      <c r="D176" s="188"/>
      <c r="E176" s="188"/>
      <c r="F176" s="188"/>
      <c r="G176" s="188"/>
      <c r="H176" s="20"/>
      <c r="I176" s="195" t="s">
        <v>2675</v>
      </c>
      <c r="J176" s="196"/>
      <c r="K176" s="196"/>
      <c r="L176" s="196"/>
      <c r="M176" s="196"/>
      <c r="O176" s="176"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2680</v>
      </c>
      <c r="O177" s="8"/>
      <c r="Q177" s="19"/>
      <c r="R177" s="19"/>
      <c r="S177" s="155"/>
      <c r="T177" s="19"/>
      <c r="U177" s="19"/>
      <c r="V177" s="19"/>
      <c r="W177" s="19"/>
      <c r="X177" s="19"/>
      <c r="Y177" s="19"/>
      <c r="Z177" s="19"/>
      <c r="AA177" s="19"/>
      <c r="AB177" s="19"/>
    </row>
    <row r="178" spans="1:28" ht="23.25" x14ac:dyDescent="0.25">
      <c r="A178" s="9"/>
      <c r="B178" s="192"/>
      <c r="C178" s="193"/>
      <c r="D178" s="194"/>
      <c r="E178" s="155" t="s">
        <v>2621</v>
      </c>
      <c r="F178" s="155" t="s">
        <v>2622</v>
      </c>
      <c r="G178" s="155" t="s">
        <v>2623</v>
      </c>
      <c r="H178" s="5"/>
      <c r="I178" s="192"/>
      <c r="J178" s="193"/>
      <c r="K178" s="193"/>
      <c r="L178" s="194"/>
      <c r="M178" s="250"/>
      <c r="O178" s="8"/>
      <c r="Q178" s="19"/>
      <c r="R178" s="19"/>
      <c r="S178" s="155" t="s">
        <v>2623</v>
      </c>
      <c r="T178" s="19"/>
      <c r="U178" s="19"/>
      <c r="V178" s="19"/>
      <c r="W178" s="19"/>
      <c r="X178" s="19"/>
      <c r="Y178" s="19"/>
      <c r="Z178" s="19"/>
      <c r="AA178" s="19"/>
      <c r="AB178" s="19"/>
    </row>
    <row r="179" spans="1:28" ht="23.25" x14ac:dyDescent="0.25">
      <c r="A179" s="9"/>
      <c r="B179" s="241" t="s">
        <v>2671</v>
      </c>
      <c r="C179" s="241"/>
      <c r="D179" s="241"/>
      <c r="E179" s="24">
        <v>0.02</v>
      </c>
      <c r="F179" s="169"/>
      <c r="G179" s="170" t="str">
        <f>IF(F179&gt;0,SUM(E179+F179),"")</f>
        <v/>
      </c>
      <c r="H179" s="5"/>
      <c r="I179" s="238" t="s">
        <v>2673</v>
      </c>
      <c r="J179" s="239"/>
      <c r="K179" s="239"/>
      <c r="L179" s="240"/>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4" t="str">
        <f>IF(F180&gt;0,SUM(E180+F180),"")</f>
        <v/>
      </c>
      <c r="H180" s="5"/>
      <c r="I180" s="238" t="s">
        <v>1169</v>
      </c>
      <c r="J180" s="239"/>
      <c r="K180" s="240"/>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4" t="str">
        <f>IF(F181&gt;0,SUM(E181+F181),"")</f>
        <v/>
      </c>
      <c r="H181" s="5"/>
      <c r="I181" s="238" t="s">
        <v>1170</v>
      </c>
      <c r="J181" s="239"/>
      <c r="K181" s="240"/>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4" t="str">
        <f>IF(F182&gt;0,SUM(E182+F182),"")</f>
        <v/>
      </c>
      <c r="H182" s="5"/>
      <c r="I182" s="238" t="s">
        <v>1171</v>
      </c>
      <c r="J182" s="239"/>
      <c r="K182" s="240"/>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42" t="s">
        <v>2633</v>
      </c>
      <c r="L185" s="242"/>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15" t="s">
        <v>2641</v>
      </c>
      <c r="C192" s="215"/>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37" t="s">
        <v>2664</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purl.org/dc/dcmitype/"/>
    <ds:schemaRef ds:uri="http://www.w3.org/XML/1998/namespace"/>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2020-12-28T17:49:26Z</cp:lastPrinted>
  <dcterms:created xsi:type="dcterms:W3CDTF">2020-10-14T21:57:42Z</dcterms:created>
  <dcterms:modified xsi:type="dcterms:W3CDTF">2020-12-29T13:48:21Z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