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<sst xmlns="http://schemas.openxmlformats.org/spreadsheetml/2006/main" count="3056" uniqueCount="2684">
  <si>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</si>
  <si>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</si>
  <si>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</si>
  <si>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</si>
  <si>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</si>
  <si>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</si>
  <si>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</si>
  <si>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</si>
  <si>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</si>
  <si>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</si>
  <si>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</si>
  <si>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</si>
  <si>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</si>
  <si>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</si>
  <si>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</si>
  <si>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</si>
  <si>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</si>
  <si>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</si>
  <si>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</si>
  <si>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</si>
  <si>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</si>
  <si>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</si>
  <si>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</si>
  <si>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</si>
  <si>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</si>
  <si>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</si>
  <si>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</si>
  <si>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</si>
  <si>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</si>
  <si>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</si>
  <si>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</si>
  <si>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</si>
  <si>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</si>
  <si>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</si>
  <si>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</si>
  <si>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</si>
  <si>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</si>
  <si>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</si>
  <si>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</si>
  <si>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</si>
  <si>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</si>
  <si>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</si>
  <si>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</si>
  <si>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</si>
  <si>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</si>
  <si>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</si>
  <si>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</si>
  <si>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</si>
  <si>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</si>
  <si>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</si>
  <si>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</si>
  <si>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</si>
  <si>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</si>
  <si>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</si>
  <si>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</si>
  <si>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</si>
  <si>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</si>
  <si>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</si>
  <si>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</si>
  <si>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</si>
  <si>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</si>
  <si>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</si>
  <si>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</si>
  <si>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</si>
  <si>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</si>
  <si>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</si>
  <si>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</si>
  <si>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</si>
  <si>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</si>
  <si>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</si>
  <si>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</si>
  <si>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</si>
  <si>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</si>
  <si>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</si>
  <si>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</si>
  <si>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</si>
  <si>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</si>
  <si>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</si>
  <si>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</si>
  <si>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</si>
  <si>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</si>
  <si>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</si>
  <si>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</si>
  <si>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</si>
  <si>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</si>
  <si>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</si>
  <si>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</si>
  <si>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</si>
  <si>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</si>
  <si>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</si>
  <si>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</si>
  <si>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</si>
  <si>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</si>
  <si>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</si>
  <si>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</si>
  <si>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</si>
  <si>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</si>
  <si>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</si>
  <si>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</si>
  <si>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</si>
  <si>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</si>
  <si>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</si>
  <si>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</si>
  <si>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</si>
  <si>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</si>
  <si>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</si>
  <si>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</si>
  <si>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</si>
  <si>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</si>
  <si>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</si>
  <si>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</si>
  <si>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</si>
  <si>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</si>
  <si>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</si>
  <si>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</si>
  <si>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</si>
  <si>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</si>
  <si>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</si>
  <si>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</si>
  <si>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</si>
  <si>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</si>
  <si>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</si>
  <si>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</si>
  <si>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</si>
  <si>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</si>
  <si>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</si>
  <si>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</si>
  <si>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</si>
  <si>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</si>
  <si>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</si>
  <si>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</si>
  <si>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</si>
  <si>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</si>
  <si>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</si>
  <si>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</si>
  <si>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</si>
  <si>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</si>
  <si>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</si>
  <si>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</si>
  <si>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</si>
  <si>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</si>
  <si>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</si>
  <si>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</si>
  <si>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</si>
  <si>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</si>
  <si>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</si>
  <si>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</si>
  <si>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</si>
  <si>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</si>
  <si>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</si>
  <si>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</si>
  <si>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</si>
  <si>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</si>
  <si>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</si>
  <si>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</si>
  <si>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</si>
  <si>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</si>
  <si>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</si>
  <si>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</si>
  <si>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</si>
  <si>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</si>
  <si>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</si>
  <si>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</si>
  <si>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</si>
  <si>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</si>
  <si>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</si>
  <si>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</si>
  <si>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</si>
  <si>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</si>
  <si>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</si>
  <si>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</si>
  <si>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</si>
  <si>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</si>
  <si>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</si>
  <si>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</si>
  <si>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</si>
  <si>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</si>
  <si>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</si>
  <si>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</si>
  <si>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</si>
  <si>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</si>
  <si>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</si>
  <si>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</si>
  <si>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</si>
  <si>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</si>
  <si>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</si>
  <si>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</si>
  <si>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</si>
  <si>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</si>
  <si>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</si>
  <si>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</si>
  <si>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</si>
  <si>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</si>
  <si>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</si>
  <si>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</si>
  <si>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</si>
  <si>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</si>
  <si>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</si>
  <si>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</si>
  <si>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</si>
  <si>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</si>
  <si>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</si>
  <si>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</si>
  <si>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</si>
  <si>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</si>
  <si>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</si>
  <si>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</si>
  <si>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</si>
  <si>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</si>
  <si>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</si>
  <si>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</si>
  <si>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</si>
  <si>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</si>
  <si>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</si>
  <si>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</si>
  <si>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</si>
  <si>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</si>
  <si>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</si>
  <si>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</si>
  <si>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</si>
  <si>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</si>
  <si>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</si>
  <si>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</si>
  <si>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</si>
  <si>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</si>
  <si>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</si>
  <si>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</si>
  <si>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</si>
  <si>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</si>
  <si>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</si>
  <si>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</si>
  <si>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</si>
  <si>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</si>
  <si>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</si>
  <si>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</si>
  <si>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</si>
  <si>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</si>
  <si>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</si>
  <si>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</si>
  <si>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</si>
  <si>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</si>
  <si>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</si>
  <si>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</si>
  <si>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</si>
  <si>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</si>
  <si>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</si>
  <si>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</si>
  <si>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</si>
  <si>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</si>
  <si>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</si>
  <si>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</si>
  <si>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</si>
  <si>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</si>
  <si>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</si>
  <si>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</si>
  <si>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</si>
  <si>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</si>
  <si>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</si>
  <si>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</si>
  <si>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</si>
  <si>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</si>
  <si>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</si>
  <si>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</si>
  <si>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</si>
  <si>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</si>
  <si>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</si>
  <si>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</si>
  <si>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</si>
  <si>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</si>
  <si>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</si>
  <si>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</si>
  <si>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</si>
  <si>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</si>
  <si>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</si>
  <si>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</si>
  <si>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</si>
  <si>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</si>
  <si>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</si>
  <si>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</si>
  <si>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</si>
  <si>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</si>
  <si>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</si>
  <si>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</si>
  <si>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</si>
  <si>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</si>
  <si>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</si>
  <si>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</si>
  <si>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</si>
  <si>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</si>
  <si>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</si>
  <si>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</si>
  <si>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</si>
  <si>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</si>
  <si>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</si>
  <si>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</si>
  <si>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</si>
  <si>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</si>
  <si>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</si>
  <si>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</si>
  <si>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</si>
  <si>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</si>
  <si>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</si>
  <si>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</si>
  <si>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</si>
  <si>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</si>
  <si>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</si>
  <si>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</si>
  <si>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</si>
  <si>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</si>
  <si>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</si>
  <si>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</si>
  <si>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</si>
  <si>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</si>
  <si>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</si>
  <si>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</si>
  <si>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</si>
  <si>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</si>
  <si>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</si>
  <si>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</si>
  <si>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</si>
  <si>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</si>
  <si>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</si>
  <si>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</si>
  <si>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</si>
  <si>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</si>
  <si>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</si>
  <si>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</si>
  <si>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</si>
  <si>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</si>
  <si>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</si>
  <si>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</si>
  <si>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</si>
  <si>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</si>
  <si>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</si>
  <si>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</si>
  <si>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</si>
  <si>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</si>
  <si>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</si>
  <si>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</si>
  <si>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</si>
  <si>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</si>
  <si>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</si>
  <si>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</si>
  <si>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</si>
  <si>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</si>
  <si>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</si>
  <si>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</si>
  <si>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</si>
  <si>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</si>
  <si>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</si>
  <si>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</si>
  <si>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</si>
  <si>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</si>
  <si>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</si>
  <si>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</si>
  <si>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</si>
  <si>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</si>
  <si>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</si>
  <si>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</si>
  <si>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</si>
  <si>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</si>
  <si>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</si>
  <si>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</si>
  <si>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</si>
  <si>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</si>
  <si>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</si>
  <si>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</si>
  <si>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</si>
  <si>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</si>
  <si>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</si>
  <si>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</si>
  <si>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</si>
  <si>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</si>
  <si>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</si>
  <si>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</si>
  <si>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</si>
  <si>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</si>
  <si>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</si>
  <si>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</si>
  <si>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</si>
  <si>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</si>
  <si>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</si>
  <si>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</si>
  <si>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</si>
  <si>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</si>
  <si>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</si>
  <si>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</si>
  <si>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</si>
  <si>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</si>
  <si>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</si>
  <si>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</si>
  <si>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</si>
  <si>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</si>
  <si>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</si>
  <si>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</si>
  <si>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</si>
  <si>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</si>
  <si>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</si>
  <si>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</si>
  <si>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</si>
  <si>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</si>
  <si>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</si>
  <si>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</si>
  <si>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</si>
  <si>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</si>
  <si>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</si>
  <si>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</si>
  <si>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</si>
  <si>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</si>
  <si>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</si>
  <si>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</si>
  <si>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</si>
  <si>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</si>
  <si>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</si>
  <si>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</si>
  <si>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</si>
  <si>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</si>
  <si>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</si>
  <si>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</si>
  <si>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</si>
  <si>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</si>
  <si>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</si>
  <si>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</si>
  <si>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</si>
  <si>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</si>
  <si>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</si>
  <si>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</si>
  <si>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</si>
  <si>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</si>
  <si>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</si>
  <si>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</si>
  <si>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</si>
  <si>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</si>
  <si>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</si>
  <si>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</si>
  <si>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</si>
  <si>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</si>
  <si>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</si>
  <si>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</si>
  <si>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</si>
  <si>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</si>
  <si>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</si>
  <si>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</si>
  <si>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</si>
  <si>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</si>
  <si>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</si>
  <si>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</si>
  <si>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</si>
  <si>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</si>
  <si>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</si>
  <si>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</si>
  <si>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</si>
  <si>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</si>
  <si>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</si>
  <si>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</si>
  <si>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</si>
  <si>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</si>
  <si>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</si>
  <si>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</si>
  <si>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</si>
  <si>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</si>
  <si>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</si>
  <si>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</si>
  <si>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</si>
  <si>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</si>
  <si>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</si>
  <si>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</si>
  <si>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</si>
  <si>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</si>
  <si>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</si>
  <si>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</si>
  <si>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</si>
  <si>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</si>
  <si>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</si>
  <si>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</si>
  <si>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</si>
  <si>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</si>
  <si>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</si>
  <si>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</si>
  <si>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</si>
  <si>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</si>
  <si>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</si>
  <si>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</si>
  <si>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</si>
  <si>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</si>
  <si>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</si>
  <si>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</si>
  <si>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</si>
  <si>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</si>
  <si>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</si>
  <si>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</si>
  <si>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</si>
  <si>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</si>
  <si>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</si>
  <si>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</si>
  <si>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</si>
  <si>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</si>
  <si>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</si>
  <si>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</si>
  <si>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</si>
  <si>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</si>
  <si>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</si>
  <si>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</si>
  <si>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</si>
  <si>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</si>
  <si>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</si>
  <si>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</si>
  <si>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</si>
  <si>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</si>
  <si>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</si>
  <si>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</si>
  <si>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</si>
  <si>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</si>
  <si>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</si>
  <si>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</si>
  <si>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</si>
  <si>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</si>
  <si>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</si>
  <si>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</si>
  <si>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</si>
  <si>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</si>
  <si>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</si>
  <si>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</si>
  <si>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</si>
  <si>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</si>
  <si>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</si>
  <si>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</si>
  <si>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</si>
  <si>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</si>
  <si>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</si>
  <si>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</si>
  <si>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</si>
  <si>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</si>
  <si>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</si>
  <si>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</si>
  <si>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</si>
  <si>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</si>
  <si>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</si>
  <si>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</si>
  <si>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</si>
  <si>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</si>
  <si>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</si>
  <si>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</si>
  <si>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</si>
  <si>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</si>
  <si>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</si>
  <si>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</si>
  <si>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</si>
  <si>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</si>
  <si>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</si>
  <si>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</si>
  <si>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</si>
  <si>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</si>
  <si>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</si>
  <si>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</si>
  <si>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</si>
  <si>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</si>
  <si>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</si>
  <si>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</si>
  <si>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</si>
  <si>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</si>
  <si>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</si>
  <si>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</si>
  <si>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</si>
  <si>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</si>
  <si>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</si>
  <si>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</si>
  <si>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</si>
  <si>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</si>
  <si>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</si>
  <si>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</si>
  <si>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</si>
  <si>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</si>
  <si>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</si>
  <si>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</si>
  <si>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</si>
  <si>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</si>
  <si>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</si>
  <si>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</si>
  <si>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</si>
  <si>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</si>
  <si>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</si>
  <si>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</si>
  <si>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</si>
  <si>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</si>
  <si>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</si>
  <si>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</si>
  <si>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</si>
  <si>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</si>
  <si>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</si>
  <si>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</si>
  <si>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</si>
  <si>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</si>
  <si>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</si>
  <si>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</si>
  <si>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</si>
  <si>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</si>
  <si>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</si>
  <si>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</si>
  <si>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</si>
  <si>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</si>
  <si>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</si>
  <si>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</si>
  <si>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</si>
  <si>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</si>
  <si>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</si>
  <si>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</si>
  <si>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</si>
  <si>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</si>
  <si>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</si>
  <si>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</si>
  <si>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</si>
  <si>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</si>
  <si>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</si>
  <si>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</si>
  <si>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</si>
  <si>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</si>
  <si>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</si>
  <si>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</si>
  <si>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</si>
  <si>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</si>
  <si>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</si>
  <si>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</si>
  <si>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</si>
  <si>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</si>
  <si>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</si>
  <si>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</si>
  <si>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</si>
  <si>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</si>
  <si>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</si>
  <si>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</si>
  <si>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</si>
  <si>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</si>
  <si>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</si>
  <si>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</si>
  <si>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</si>
  <si>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</si>
  <si>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</si>
  <si>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</si>
  <si>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</si>
  <si>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</si>
  <si>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</si>
  <si>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</si>
  <si>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</si>
  <si>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</si>
  <si>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</si>
  <si>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</si>
  <si>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</si>
  <si>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</si>
  <si>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</si>
  <si>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</si>
  <si>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</si>
  <si>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</si>
  <si>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</si>
  <si>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</si>
  <si>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</si>
  <si>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</si>
  <si>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</si>
  <si>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</si>
  <si>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</si>
  <si>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</si>
  <si>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</si>
  <si>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</si>
  <si>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</si>
  <si>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</si>
  <si>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</si>
  <si>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</si>
  <si>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</si>
  <si>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</si>
  <si>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</si>
  <si>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</si>
  <si>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</si>
  <si>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</si>
  <si>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</si>
  <si>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</si>
  <si>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</si>
  <si>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</si>
  <si>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</si>
  <si>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</si>
  <si>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</si>
  <si>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</si>
  <si>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</si>
  <si>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</si>
  <si>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</si>
  <si>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</si>
  <si>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</si>
  <si>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</si>
  <si>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</si>
  <si>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</si>
  <si>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</si>
  <si>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</si>
  <si>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</si>
  <si>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</si>
  <si>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</si>
  <si>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</si>
  <si>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</si>
  <si>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</si>
  <si>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</si>
  <si>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</si>
  <si>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</si>
  <si>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</si>
  <si>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</si>
  <si>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</si>
  <si>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</si>
  <si>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</si>
  <si>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</si>
  <si>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</si>
  <si>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</si>
  <si>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</si>
  <si>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</si>
  <si>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</si>
  <si>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</si>
  <si>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</si>
  <si>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</si>
  <si>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</si>
  <si>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</si>
  <si>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</si>
  <si>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</si>
  <si>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</si>
  <si>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</si>
  <si>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</si>
  <si>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</si>
  <si>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</si>
  <si>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</si>
  <si>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</si>
  <si>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</si>
  <si>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</si>
  <si>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</si>
  <si>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</si>
  <si>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</si>
  <si>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</si>
  <si>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</si>
  <si>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</si>
  <si>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</si>
  <si>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</si>
  <si>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</si>
  <si>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</si>
  <si>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</si>
  <si>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</si>
  <si>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</si>
  <si>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</si>
  <si>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</si>
  <si>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</si>
  <si>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</si>
  <si>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</si>
  <si>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</si>
  <si>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</si>
  <si>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</si>
  <si>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</si>
  <si>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</si>
  <si>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</si>
  <si>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</si>
  <si>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</si>
  <si>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</si>
  <si>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</si>
  <si>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</si>
  <si>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</si>
  <si>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</si>
  <si>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</si>
  <si>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</si>
  <si>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</si>
  <si>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</si>
  <si>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</si>
  <si>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</si>
  <si>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</si>
  <si>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</si>
  <si>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</si>
  <si>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</si>
  <si>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</si>
  <si>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</si>
  <si>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</si>
  <si>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</si>
  <si>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</si>
  <si>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</si>
  <si>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</si>
  <si>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</si>
  <si>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</si>
  <si>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</si>
  <si>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</si>
  <si>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</si>
  <si>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</si>
  <si>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</si>
  <si>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</si>
  <si>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</si>
  <si>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</si>
  <si>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</si>
  <si>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</si>
  <si>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</si>
  <si>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</si>
  <si>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</si>
  <si>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</si>
  <si>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</si>
  <si>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</si>
  <si>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</si>
  <si>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</si>
  <si>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</si>
  <si>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</si>
  <si>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</si>
  <si>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</si>
  <si>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</si>
  <si>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</si>
  <si>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</si>
  <si>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</si>
  <si>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</si>
  <si>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</si>
  <si>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</si>
  <si>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</si>
  <si>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</si>
  <si>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</si>
  <si>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</si>
  <si>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</si>
  <si>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</si>
  <si>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</si>
  <si>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</si>
  <si>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</si>
  <si>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</si>
  <si>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</si>
  <si>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</si>
  <si>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</si>
  <si>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</si>
  <si>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</si>
  <si>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</si>
  <si>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</si>
  <si>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</si>
  <si>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</si>
  <si>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</si>
  <si>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</si>
  <si>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</si>
  <si>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</si>
  <si>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</si>
  <si>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</si>
  <si>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</si>
  <si>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</si>
  <si>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</si>
  <si>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</si>
  <si>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</si>
  <si>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</si>
  <si>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</si>
  <si>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</si>
  <si>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</si>
  <si>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</si>
  <si>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</si>
  <si>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</si>
  <si>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</si>
  <si>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</si>
  <si>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</si>
  <si>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</si>
  <si>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</si>
  <si>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</si>
  <si>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</si>
  <si>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</si>
  <si>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</si>
  <si>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</si>
  <si>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</si>
  <si>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</si>
  <si>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</si>
  <si>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</si>
  <si>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</si>
  <si>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</si>
  <si>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</si>
  <si>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</si>
  <si>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</si>
  <si>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</si>
  <si>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</si>
  <si>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</si>
  <si>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</si>
  <si>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</si>
  <si>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</si>
  <si>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</si>
  <si>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</si>
  <si>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</si>
  <si>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</si>
  <si>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</si>
  <si>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</si>
  <si>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</si>
  <si>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</si>
  <si>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</si>
  <si>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</si>
  <si>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</si>
  <si>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</si>
  <si>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</si>
  <si>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</si>
  <si>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</si>
  <si>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</si>
  <si>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</si>
  <si>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</si>
  <si>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</si>
  <si>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</si>
  <si>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</si>
  <si>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</si>
  <si>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</si>
  <si>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</si>
  <si>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</si>
  <si>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</si>
  <si>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</si>
  <si>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</si>
  <si>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</si>
  <si>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</si>
  <si>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</si>
  <si>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</si>
  <si>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</si>
  <si>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</si>
  <si>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</si>
  <si>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</si>
  <si>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</si>
  <si>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</si>
  <si>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</si>
  <si>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</si>
  <si>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</si>
  <si>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</si>
  <si>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</si>
  <si>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</si>
  <si>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</si>
  <si>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</si>
  <si>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</si>
  <si>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</si>
  <si>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</si>
  <si>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</si>
  <si>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</si>
  <si>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</si>
  <si>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</si>
  <si>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</si>
  <si>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</si>
  <si>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</si>
  <si>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</si>
  <si>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</si>
  <si>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</si>
  <si>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</si>
  <si>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</si>
  <si>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</si>
  <si>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</si>
  <si>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</si>
  <si>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</si>
  <si>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</si>
  <si>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</si>
  <si>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</si>
  <si>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</si>
  <si>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</si>
  <si>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</si>
  <si>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</si>
  <si>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</si>
  <si>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</si>
  <si>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</si>
  <si>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</si>
  <si>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</si>
  <si>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</si>
  <si>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</si>
  <si>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</si>
  <si>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</si>
  <si>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</si>
  <si>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</si>
  <si>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</si>
  <si>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</si>
  <si>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</si>
  <si>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</si>
  <si>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</si>
  <si>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</si>
  <si>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</si>
  <si>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</si>
  <si>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</si>
  <si>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</si>
  <si>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</si>
  <si>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</si>
  <si>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</si>
  <si>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</si>
  <si>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</si>
  <si>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</si>
  <si>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</si>
  <si>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</si>
  <si>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</si>
  <si>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</si>
  <si>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</si>
  <si>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</si>
  <si>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</si>
  <si>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</si>
  <si>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</si>
  <si>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</si>
  <si>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</si>
  <si>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</si>
  <si>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</si>
  <si>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</si>
  <si>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</si>
  <si>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</si>
  <si>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</si>
  <si>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</si>
  <si>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</si>
  <si>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</si>
  <si>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</si>
  <si>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</si>
  <si>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</si>
  <si>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</si>
  <si>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</si>
  <si>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</si>
  <si>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</si>
  <si>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</si>
  <si>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</si>
  <si>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</si>
  <si>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</si>
  <si>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</si>
  <si>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</si>
  <si>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</si>
  <si>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</si>
  <si>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</si>
  <si>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</si>
  <si>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</si>
  <si>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</si>
  <si>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</si>
  <si>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</si>
  <si>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</si>
  <si>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</si>
  <si>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</si>
  <si>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</si>
  <si>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</si>
  <si>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</si>
  <si>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</si>
  <si>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</si>
  <si>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</si>
  <si>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</si>
  <si>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</si>
  <si>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</si>
  <si>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</si>
  <si>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</si>
  <si>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</si>
  <si>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</si>
  <si>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</si>
  <si>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</si>
  <si>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</si>
  <si>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</si>
  <si>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</si>
  <si>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</si>
  <si>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</si>
  <si>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</si>
  <si>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</si>
  <si>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</si>
  <si>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</si>
  <si>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</si>
  <si>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</si>
  <si>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</si>
  <si>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</si>
  <si>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</si>
  <si>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</si>
  <si>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</si>
  <si>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</si>
  <si>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</si>
  <si>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</si>
  <si>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</si>
  <si>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</si>
  <si>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</si>
  <si>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</si>
  <si>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</si>
  <si>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</si>
  <si>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</si>
  <si>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</si>
  <si>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</si>
  <si>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</si>
  <si>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</si>
  <si>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</si>
  <si>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</si>
  <si>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</si>
  <si>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</si>
  <si>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</si>
  <si>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</si>
  <si>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</si>
  <si>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</si>
  <si>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</si>
  <si>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</si>
  <si>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</si>
  <si>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</si>
  <si>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</si>
  <si>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</si>
  <si>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</si>
  <si>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</si>
  <si>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</si>
  <si>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</si>
  <si>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</si>
  <si>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</si>
  <si>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</si>
  <si>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</si>
  <si>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</si>
  <si>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</si>
  <si>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</si>
  <si>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</si>
  <si>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</si>
  <si>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</si>
  <si>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</si>
  <si>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</si>
  <si>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</si>
  <si>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</si>
  <si>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</si>
  <si>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</si>
  <si>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</si>
  <si>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</si>
  <si>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</si>
  <si>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</si>
  <si>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</si>
  <si>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</si>
  <si>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</si>
  <si>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</si>
  <si>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</si>
  <si>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</si>
  <si>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</si>
  <si>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</si>
  <si>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</si>
  <si>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</si>
  <si>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</si>
  <si>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</si>
  <si>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</si>
  <si>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</si>
  <si>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</si>
  <si>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</si>
  <si>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</si>
  <si>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</si>
  <si>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</si>
  <si>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</si>
  <si>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</si>
  <si>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</si>
  <si>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</si>
  <si>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</si>
  <si>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</si>
  <si>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</si>
  <si>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</si>
  <si>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</si>
  <si>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</si>
  <si>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</si>
  <si>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</si>
  <si>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</si>
  <si>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</si>
  <si>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</si>
  <si>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</si>
  <si>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</si>
  <si>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</si>
  <si>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</si>
  <si>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</si>
  <si>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</si>
  <si>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</si>
  <si>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</si>
  <si>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</si>
  <si>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</si>
  <si>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</si>
  <si>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</si>
  <si>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</si>
  <si>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</si>
  <si>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</si>
  <si>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</si>
  <si>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</si>
  <si>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</si>
  <si>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</si>
  <si>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</si>
  <si>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</si>
  <si>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</si>
  <si>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</si>
  <si>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</si>
  <si>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</si>
  <si>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</si>
  <si>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</si>
  <si>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</si>
  <si>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</si>
  <si>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</si>
  <si>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</si>
  <si>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</si>
  <si>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</si>
  <si>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</si>
  <si>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</si>
  <si>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</si>
  <si>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</si>
  <si>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</si>
  <si>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</si>
  <si>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</si>
  <si>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</si>
  <si>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</si>
  <si>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</si>
  <si>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</si>
  <si>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</si>
  <si>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</si>
  <si>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</si>
  <si>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</si>
  <si>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</si>
  <si>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</si>
  <si>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</si>
  <si>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</si>
  <si>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</si>
  <si>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</si>
  <si>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</si>
  <si>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</si>
  <si>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</si>
  <si>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</si>
  <si>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</si>
  <si>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</si>
  <si>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</si>
  <si>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</si>
  <si>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</si>
  <si>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</si>
  <si>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</si>
  <si>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</si>
  <si>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</si>
  <si>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</si>
  <si>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</si>
  <si>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</si>
  <si>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</si>
  <si>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</si>
  <si>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</si>
  <si>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</si>
  <si>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</si>
  <si>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</si>
  <si>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</si>
  <si>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</si>
  <si>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</si>
  <si>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</si>
  <si>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</si>
  <si>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</si>
  <si>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</si>
  <si>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</si>
  <si>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</si>
  <si>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</si>
  <si>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</si>
  <si>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</si>
  <si>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</si>
  <si>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</si>
  <si>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</si>
  <si>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</si>
  <si>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</si>
  <si>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</si>
  <si>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</si>
  <si>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</si>
  <si>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</si>
  <si>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</si>
  <si>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</si>
  <si>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</si>
  <si>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</si>
  <si>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</si>
  <si>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</si>
  <si>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</si>
  <si>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</si>
  <si>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</si>
  <si>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</si>
  <si>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</si>
  <si>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</si>
  <si>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</si>
  <si>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</si>
  <si>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</si>
  <si>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</si>
  <si>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</si>
  <si>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</si>
  <si>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</si>
  <si>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</si>
  <si>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</si>
  <si>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</si>
  <si>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</si>
  <si>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</si>
  <si>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</si>
  <si>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</si>
  <si>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</si>
  <si>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</si>
  <si>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</si>
  <si>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</si>
  <si>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</si>
  <si>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</si>
  <si>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</si>
  <si>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</si>
  <si>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</si>
  <si>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</si>
  <si>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</si>
  <si>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</si>
  <si>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</si>
  <si>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</si>
  <si>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</si>
  <si>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</si>
  <si>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</si>
  <si>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</si>
  <si>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</si>
  <si>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</si>
  <si>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</si>
  <si>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</si>
  <si>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</si>
  <si>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</si>
  <si>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</si>
  <si>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</si>
  <si>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</si>
  <si>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</si>
  <si>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</si>
  <si>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</si>
  <si>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</si>
  <si>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</si>
  <si>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</si>
  <si>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</si>
  <si>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</si>
  <si>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</si>
  <si>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</si>
  <si>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</si>
  <si>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</si>
  <si>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</si>
  <si>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</si>
  <si>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</si>
  <si>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</si>
  <si>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</si>
  <si>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</si>
  <si>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</si>
  <si>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</si>
  <si>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</si>
  <si>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</si>
  <si>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</si>
  <si>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</si>
  <si>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</si>
  <si>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</si>
  <si>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</si>
  <si>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</si>
  <si>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</si>
  <si>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</si>
  <si>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</si>
  <si>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</si>
  <si>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</si>
  <si>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</si>
  <si>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</si>
  <si>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</si>
  <si>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</si>
  <si>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</si>
  <si>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</si>
  <si>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</si>
  <si>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</si>
  <si>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</si>
  <si>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</si>
  <si>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</si>
  <si>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</si>
  <si>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</si>
  <si>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</si>
  <si>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</si>
  <si>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</si>
  <si>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</si>
  <si>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</si>
  <si>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</si>
  <si>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</si>
  <si>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</si>
  <si>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</si>
  <si>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</si>
  <si>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</si>
  <si>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</si>
  <si>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</si>
  <si>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</si>
  <si>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</si>
  <si>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</si>
  <si>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</si>
  <si>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</si>
  <si>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</si>
  <si>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</si>
  <si>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</si>
  <si>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</si>
  <si>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</si>
  <si>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</si>
  <si>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</si>
  <si>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</si>
  <si>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</si>
  <si>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</si>
  <si>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</si>
  <si>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</si>
  <si>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</si>
  <si>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</si>
  <si>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</si>
  <si>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</si>
  <si>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</si>
  <si>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</si>
  <si>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</si>
  <si>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</si>
  <si>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</si>
  <si>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</si>
  <si>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</si>
  <si>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</si>
  <si>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</si>
  <si>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</si>
  <si>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</si>
  <si>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</si>
  <si>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</si>
  <si>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</si>
  <si>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</si>
  <si>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</si>
  <si>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</si>
  <si>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</si>
  <si>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</si>
  <si>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</si>
  <si>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</si>
  <si>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</si>
  <si>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</si>
  <si>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</si>
  <si>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</si>
  <si>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</si>
  <si>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</si>
  <si>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</si>
  <si>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</si>
  <si>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</si>
  <si>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</si>
  <si>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</si>
  <si>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</si>
  <si>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</si>
  <si>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</si>
  <si>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</si>
  <si>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</si>
  <si>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</si>
  <si>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</si>
  <si>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</si>
  <si>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</si>
  <si>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</si>
  <si>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</si>
  <si>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</si>
  <si>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</si>
  <si>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</si>
  <si>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</si>
  <si>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</si>
  <si>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</si>
  <si>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</si>
  <si>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</si>
  <si>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</si>
  <si>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</si>
  <si>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</si>
  <si>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</si>
  <si>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</si>
  <si>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</si>
  <si>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</si>
  <si>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</si>
  <si>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</si>
  <si>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</si>
  <si>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</si>
  <si>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</si>
  <si>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</si>
  <si>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</si>
  <si>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</si>
  <si>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</si>
  <si>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</si>
  <si>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</si>
  <si>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</si>
  <si>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</si>
  <si>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</si>
  <si>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</si>
  <si>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</si>
  <si>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</si>
  <si>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</si>
  <si>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</si>
  <si>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</si>
  <si>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</si>
  <si>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</si>
  <si>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</si>
  <si>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</si>
  <si>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</si>
  <si>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</si>
  <si>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</si>
  <si>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</si>
  <si>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</si>
  <si>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</si>
  <si>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</si>
  <si>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</si>
  <si>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</si>
  <si>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</si>
  <si>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</si>
  <si>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</si>
  <si>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</si>
  <si>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</si>
  <si>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</si>
  <si>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</si>
  <si>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</si>
  <si>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</si>
  <si>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</si>
  <si>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</si>
  <si>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</si>
  <si>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</si>
  <si>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</si>
  <si>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</si>
  <si>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</si>
  <si>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</si>
  <si>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</si>
  <si>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</si>
  <si>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</si>
  <si>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</si>
  <si>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</si>
  <si>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</si>
  <si>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</si>
  <si>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</si>
  <si>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</si>
  <si>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</si>
  <si>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</si>
  <si>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</si>
  <si>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</si>
  <si>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</si>
  <si>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</si>
  <si>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</si>
  <si>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</si>
  <si>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</si>
  <si>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</si>
  <si>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</si>
  <si>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</si>
  <si>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</si>
  <si>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</si>
  <si>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</si>
  <si>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</si>
  <si>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</si>
  <si>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</si>
  <si>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</si>
  <si>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</si>
  <si>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</si>
  <si>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</si>
  <si>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</si>
  <si>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</si>
  <si>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</si>
  <si>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</si>
  <si>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</si>
  <si>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</si>
  <si>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</si>
  <si>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</si>
  <si>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</si>
  <si>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</si>
  <si>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</si>
  <si>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</si>
  <si>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</si>
  <si>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</si>
  <si>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</si>
  <si>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</si>
  <si>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</si>
  <si>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</si>
  <si>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</si>
  <si>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</si>
  <si>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</si>
  <si>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</si>
  <si>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</si>
  <si>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</si>
  <si>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</si>
  <si>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</si>
  <si>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</si>
  <si>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</si>
  <si>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</si>
  <si>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</si>
  <si>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</si>
  <si>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</si>
  <si>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</si>
  <si>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</si>
  <si>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</si>
  <si>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</si>
  <si>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</si>
  <si>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</si>
  <si>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</si>
  <si>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</si>
  <si>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</si>
  <si>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</si>
  <si>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</si>
  <si>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</si>
  <si>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</si>
  <si>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</si>
  <si>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</si>
  <si>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</si>
  <si>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</si>
  <si>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</si>
  <si>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</si>
  <si>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</si>
  <si>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</si>
  <si>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</si>
  <si>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</si>
  <si>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</si>
  <si>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</si>
  <si>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</si>
  <si>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</si>
  <si>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</si>
  <si>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</si>
  <si>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</si>
  <si>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</si>
  <si>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</si>
  <si>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</si>
  <si>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</si>
  <si>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</si>
  <si>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</si>
  <si>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</si>
  <si>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</si>
  <si>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</si>
  <si>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</si>
  <si>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</si>
  <si>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</si>
  <si>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</si>
  <si>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</si>
  <si>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</si>
  <si>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</si>
  <si>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</si>
  <si>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</si>
  <si>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</si>
  <si>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</si>
  <si>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</si>
  <si>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</si>
  <si>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</si>
  <si>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</si>
  <si>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</si>
  <si>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</si>
  <si>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</si>
  <si>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</si>
  <si>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</si>
  <si>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</si>
  <si>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</si>
  <si>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</si>
  <si>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</si>
  <si>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</si>
  <si>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</si>
  <si>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</si>
  <si>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</si>
  <si>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</si>
  <si>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</si>
  <si>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</si>
  <si>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</si>
  <si>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</si>
  <si>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</si>
  <si>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</si>
  <si>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</si>
  <si>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</si>
  <si>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</si>
  <si>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</si>
  <si>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</si>
  <si>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</si>
  <si>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</si>
  <si>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</si>
  <si>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</si>
  <si>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</si>
  <si>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</si>
  <si>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</si>
  <si>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</si>
  <si>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</si>
  <si>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</si>
  <si>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</si>
  <si>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</si>
  <si>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</si>
  <si>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</si>
  <si>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</si>
  <si>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</si>
  <si>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</si>
  <si>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</si>
  <si>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</si>
  <si>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</si>
  <si>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</si>
  <si>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</si>
  <si>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</si>
  <si>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</si>
  <si>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</si>
  <si>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</si>
  <si>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</si>
  <si>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</si>
  <si>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</si>
  <si>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</si>
  <si>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</si>
  <si>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</si>
  <si>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</si>
  <si>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</si>
  <si>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</si>
  <si>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</si>
  <si>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</si>
  <si>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</si>
  <si>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</si>
  <si>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</si>
  <si>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</si>
  <si>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</si>
  <si>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</si>
  <si>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</si>
  <si>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</si>
  <si>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</si>
  <si>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</si>
  <si>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</si>
  <si>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</si>
  <si>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</si>
  <si>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</si>
  <si>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</si>
  <si>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</si>
  <si>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</si>
  <si>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</si>
  <si>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</si>
  <si>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</si>
  <si>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</si>
  <si>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</si>
  <si>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</si>
  <si>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</si>
  <si>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</si>
  <si>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</si>
  <si>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</si>
  <si>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</si>
  <si>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</si>
  <si>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</si>
  <si>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</si>
  <si>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</si>
  <si>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</si>
  <si>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</si>
  <si>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</si>
  <si>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</si>
  <si>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</si>
  <si>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</si>
  <si>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</si>
  <si>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</si>
  <si>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</si>
  <si>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</si>
  <si>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</si>
  <si>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</si>
  <si>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</si>
  <si>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</si>
  <si>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</si>
  <si>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</si>
  <si>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</si>
  <si>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</si>
  <si>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</si>
  <si>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</si>
  <si>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</si>
  <si>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</si>
  <si>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</si>
  <si>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</si>
  <si>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</si>
  <si>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</si>
  <si>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</si>
  <si>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</si>
  <si>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</si>
  <si>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</si>
  <si>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</si>
  <si>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</si>
  <si>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</si>
  <si>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</si>
  <si>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</si>
  <si>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</si>
  <si>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</si>
  <si>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</si>
  <si>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</si>
  <si>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</si>
  <si>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</si>
  <si>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</si>
  <si>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</si>
  <si>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</si>
  <si>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</si>
  <si>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</si>
  <si>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</si>
  <si>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</si>
  <si>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</si>
  <si>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</si>
  <si>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</si>
  <si>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</si>
  <si>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</si>
  <si>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</si>
  <si>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</si>
  <si>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</si>
  <si>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</si>
  <si>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</si>
  <si>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</si>
  <si>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</si>
  <si>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</si>
  <si>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</si>
  <si>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</si>
  <si>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</si>
  <si>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</si>
  <si>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</si>
  <si>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</si>
  <si>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</si>
  <si>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</si>
  <si>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</si>
  <si>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</si>
  <si>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</si>
  <si>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</si>
  <si>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</si>
  <si>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</si>
  <si>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</si>
  <si>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</si>
  <si>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</si>
  <si>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</si>
  <si>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</si>
  <si>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</si>
  <si>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</si>
  <si>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</si>
  <si>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</si>
  <si>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</si>
  <si>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</si>
  <si>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</si>
  <si>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</si>
  <si>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</si>
  <si>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</si>
  <si>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</si>
  <si>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</si>
  <si>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</si>
  <si>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</si>
  <si>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</si>
  <si>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</si>
  <si>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</si>
  <si>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</si>
  <si>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</si>
  <si>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</si>
  <si>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</si>
  <si>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</si>
  <si>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</si>
  <si>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</si>
  <si>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</si>
  <si>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</si>
  <si>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</si>
  <si>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</si>
  <si>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</si>
  <si>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</si>
  <si>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</si>
  <si>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</si>
  <si>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</si>
  <si>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</si>
  <si>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</si>
  <si>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</si>
  <si>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</si>
  <si>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</si>
  <si>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</si>
  <si>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</si>
  <si>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</si>
  <si>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</si>
  <si>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</si>
  <si>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</si>
  <si>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</si>
  <si>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</si>
  <si>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</si>
  <si>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</si>
  <si>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</si>
  <si>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</si>
  <si>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</si>
  <si>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</si>
  <si>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</si>
  <si>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</si>
  <si>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</si>
  <si>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</si>
  <si>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</si>
  <si>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</si>
  <si>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</si>
  <si>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</si>
  <si>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</si>
  <si>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</si>
  <si>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</si>
  <si>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</si>
  <si>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</si>
  <si>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</si>
  <si>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</si>
  <si>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</si>
  <si>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</si>
  <si>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</si>
  <si>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</si>
  <si>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</si>
  <si>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</si>
  <si>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</si>
  <si>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</si>
  <si>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</si>
  <si>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</si>
  <si>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</si>
  <si>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</si>
  <si>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</si>
  <si>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</si>
  <si>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</si>
  <si>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</si>
  <si>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</si>
  <si>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</si>
  <si>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</si>
  <si>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</si>
  <si>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</si>
  <si>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</si>
  <si>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</si>
  <si>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</si>
  <si>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</si>
  <si>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</si>
  <si>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</si>
  <si>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</si>
  <si>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</si>
  <si>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</si>
  <si>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</si>
  <si>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</si>
  <si>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</si>
  <si>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</si>
  <si>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</si>
  <si>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</si>
  <si>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</si>
  <si>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</si>
  <si>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</si>
  <si>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</si>
  <si>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</si>
  <si>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</si>
  <si>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</si>
  <si>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</si>
  <si>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</si>
  <si>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</si>
  <si>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</si>
  <si>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</si>
  <si>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</si>
  <si>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</si>
  <si>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</si>
  <si>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</si>
  <si>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</si>
  <si>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</si>
  <si>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</si>
  <si>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</si>
  <si>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</si>
  <si>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</si>
  <si>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</si>
  <si>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</si>
  <si>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</si>
  <si>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</si>
  <si>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</si>
  <si>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</si>
  <si>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</si>
  <si>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</si>
  <si>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</si>
  <si>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</si>
  <si>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</si>
  <si>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</si>
  <si>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</si>
  <si>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</si>
  <si>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</si>
  <si>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</si>
  <si>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</si>
  <si>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</si>
  <si>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</si>
  <si>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</si>
  <si>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</si>
  <si>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</si>
  <si>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</si>
  <si>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</si>
  <si>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</si>
  <si>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</si>
  <si>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</si>
  <si>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</si>
  <si>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</si>
  <si>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</si>
  <si>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</si>
  <si>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</si>
  <si>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</si>
  <si>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</si>
  <si>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</si>
  <si>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</si>
  <si>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</si>
  <si>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</si>
  <si>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</si>
  <si>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</si>
  <si>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</si>
  <si>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</si>
  <si>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</si>
  <si>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</si>
  <si>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</si>
  <si>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</si>
  <si>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</si>
  <si>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</si>
  <si>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</si>
  <si>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</si>
  <si>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</si>
  <si>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</si>
  <si>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</si>
  <si>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</si>
  <si>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</si>
  <si>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</si>
  <si>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</si>
  <si>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</si>
  <si>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</si>
  <si>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</si>
  <si>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</si>
  <si>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</si>
  <si>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</si>
  <si>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</si>
  <si>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</si>
  <si>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</si>
  <si>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</si>
  <si>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</si>
  <si>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</si>
  <si>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</si>
  <si>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</si>
  <si>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</si>
  <si>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</si>
  <si>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</si>
  <si>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</si>
  <si>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</si>
  <si>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</si>
  <si>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</si>
  <si>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</si>
  <si>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</si>
  <si>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</si>
  <si>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</si>
  <si>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</si>
  <si>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</si>
  <si>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</si>
  <si>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</si>
  <si>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</si>
  <si>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</si>
  <si>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</si>
  <si>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</si>
  <si>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</si>
  <si>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</si>
  <si>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</si>
  <si>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</si>
  <si>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</si>
  <si>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</si>
  <si>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</si>
  <si>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</si>
  <si>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</si>
  <si>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</si>
  <si>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</si>
  <si>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</si>
  <si>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</si>
  <si>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</si>
  <si>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</si>
  <si>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</si>
  <si>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</si>
  <si>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</si>
  <si>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</si>
  <si>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</si>
  <si>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</si>
  <si>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</si>
  <si>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</si>
  <si>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</si>
  <si>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</si>
  <si>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</si>
  <si>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</si>
  <si>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</si>
  <si>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</si>
  <si>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</si>
  <si>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</si>
  <si>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</si>
  <si>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</si>
  <si>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</si>
  <si>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</si>
  <si>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</si>
  <si>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</si>
  <si>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</si>
  <si>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</si>
  <si>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</si>
  <si>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</si>
  <si>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</si>
  <si>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</si>
  <si>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</si>
  <si>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</si>
  <si>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</si>
  <si>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</si>
  <si>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</si>
  <si>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</si>
  <si>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</si>
  <si>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</si>
  <si>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</si>
  <si>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</si>
  <si>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</si>
  <si>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</si>
  <si>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</si>
  <si>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</si>
  <si>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</si>
  <si>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</si>
  <si>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</si>
  <si>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</si>
  <si>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</si>
  <si>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</si>
  <si>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</si>
  <si>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</si>
  <si>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</si>
  <si>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</si>
  <si>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</si>
  <si>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</si>
  <si>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</si>
  <si>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</si>
  <si>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</si>
  <si>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</si>
  <si>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</si>
  <si>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</si>
  <si>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</si>
  <si>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</si>
  <si>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</si>
  <si>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</si>
  <si>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</si>
  <si>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</si>
  <si>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</si>
  <si>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</si>
  <si>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</si>
  <si>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</si>
  <si>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</si>
  <si>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</si>
  <si>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</si>
  <si>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</si>
  <si>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</si>
  <si>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</si>
  <si>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</si>
  <si>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</si>
  <si>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</si>
  <si>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</si>
  <si>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</si>
  <si>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</si>
  <si>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</si>
  <si>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</si>
  <si>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</si>
  <si>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</si>
  <si>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</si>
  <si>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</si>
  <si>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</si>
  <si>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</si>
  <si>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</si>
  <si>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</si>
  <si>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</si>
  <si>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</si>
  <si>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</si>
  <si>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</si>
  <si>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</si>
  <si>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</si>
  <si>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</si>
  <si>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</si>
  <si>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</si>
  <si>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</si>
  <si>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</si>
  <si>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</si>
  <si>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</si>
  <si>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</si>
  <si>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</si>
  <si>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</si>
  <si>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</si>
  <si>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</si>
  <si>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</si>
  <si>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</si>
  <si>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</si>
  <si>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</si>
  <si>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</si>
  <si>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</si>
  <si>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</si>
  <si>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</si>
  <si>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</si>
  <si>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</si>
  <si>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</si>
  <si>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</si>
  <si>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</si>
  <si>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</si>
  <si>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</si>
  <si>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</si>
  <si>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</si>
  <si>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</si>
  <si>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</si>
  <si>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</si>
  <si>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</si>
  <si>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</si>
  <si>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</si>
  <si>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</si>
  <si>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</si>
  <si>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</si>
  <si>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</si>
  <si>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</si>
  <si>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</si>
  <si>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</si>
  <si>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</si>
  <si>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</si>
  <si>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</si>
  <si>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</si>
  <si>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</si>
  <si>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</si>
  <si>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</si>
  <si>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</si>
  <si>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</si>
  <si>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</si>
  <si>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</si>
  <si>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</si>
  <si>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</si>
  <si>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</si>
  <si>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</si>
  <si>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</si>
  <si>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</si>
  <si>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</si>
  <si>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</si>
  <si>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</si>
  <si>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</si>
  <si>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</si>
  <si>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</si>
  <si>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</si>
  <si>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</si>
  <si>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</si>
  <si>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</si>
  <si>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</si>
  <si>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</si>
  <si>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</si>
  <si>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</si>
  <si>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</si>
  <si>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</si>
  <si>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</si>
  <si>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</si>
  <si>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</si>
  <si>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</si>
  <si>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</si>
  <si>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</si>
  <si>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</si>
  <si>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</si>
  <si>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</si>
  <si>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</si>
  <si>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</si>
  <si>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</si>
  <si>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</si>
  <si>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</si>
  <si>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</si>
  <si>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</si>
  <si>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</si>
  <si>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</si>
  <si>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</si>
  <si>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</si>
  <si>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</si>
  <si>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</si>
  <si>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</si>
  <si>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</si>
  <si>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</si>
  <si>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</si>
  <si>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</si>
  <si>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</si>
  <si>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</si>
  <si>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</si>
  <si>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</si>
  <si>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</si>
  <si>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</si>
  <si>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</si>
  <si>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</si>
  <si>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</si>
  <si>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</si>
  <si>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</si>
  <si>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</si>
  <si>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</si>
  <si>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</si>
  <si>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</si>
  <si>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</si>
  <si>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</si>
  <si>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</si>
  <si>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</si>
  <si>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</si>
  <si>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</si>
  <si>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</si>
  <si>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</si>
  <si>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</si>
  <si>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</si>
  <si>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</si>
  <si>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</si>
  <si>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</si>
  <si>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</si>
  <si>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</si>
  <si>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</si>
  <si>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</si>
  <si>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</si>
  <si>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</si>
  <si>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</si>
  <si>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</si>
  <si>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</si>
  <si>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</si>
  <si>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</si>
  <si>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</si>
  <si>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</si>
  <si>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</si>
  <si>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</si>
  <si>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</si>
  <si>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</si>
  <si>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</si>
  <si>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</si>
  <si>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</si>
  <si>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</si>
  <si>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</si>
  <si>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</si>
  <si>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</si>
  <si>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</si>
  <si>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</si>
  <si>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</si>
  <si>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</si>
  <si>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</si>
  <si>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</si>
  <si>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</si>
  <si>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</si>
  <si>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</si>
  <si>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</si>
  <si>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</si>
  <si>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</si>
  <si>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</si>
  <si>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</si>
  <si>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</si>
  <si>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</si>
  <si>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</si>
  <si>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</si>
  <si>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</si>
  <si>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</si>
  <si>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</si>
  <si>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</si>
  <si>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</si>
  <si>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</si>
  <si>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</si>
  <si>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</si>
  <si>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</si>
  <si>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</si>
  <si>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</si>
  <si>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</si>
  <si>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</si>
  <si>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</si>
  <si>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</si>
  <si>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</si>
  <si>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</si>
  <si>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</si>
  <si>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</si>
  <si>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</si>
  <si>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</si>
  <si>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</si>
  <si>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</si>
  <si>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</si>
  <si>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</si>
  <si>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</si>
  <si>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</si>
  <si>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</si>
  <si>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</si>
  <si>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</si>
  <si>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</si>
  <si>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</si>
  <si>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</si>
  <si>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</si>
  <si>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</si>
  <si>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</si>
  <si>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</si>
  <si>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</si>
  <si>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</si>
  <si>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</si>
  <si>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</si>
  <si>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</si>
  <si>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</si>
  <si>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</si>
  <si>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</si>
  <si>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</si>
  <si>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</si>
  <si>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</si>
  <si>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</si>
  <si>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</si>
  <si>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</si>
  <si>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</si>
  <si>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</si>
  <si>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</si>
  <si>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</si>
  <si>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</si>
  <si>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</si>
  <si>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</si>
  <si>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</si>
  <si>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</si>
  <si>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</si>
  <si>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</si>
  <si>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</si>
  <si>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</si>
  <si>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</si>
  <si>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</si>
  <si>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</si>
  <si>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</si>
  <si>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</si>
  <si>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</si>
  <si>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</si>
  <si>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</si>
  <si>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</si>
  <si>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</si>
  <si>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</si>
  <si>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</si>
  <si>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</si>
  <si>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</si>
  <si>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</si>
  <si>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</si>
  <si>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</si>
  <si>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</si>
  <si>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</si>
  <si>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</si>
  <si>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</si>
  <si>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</si>
  <si>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</si>
  <si>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</si>
  <si>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</si>
  <si>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</si>
  <si>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</si>
  <si>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</si>
  <si>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</si>
  <si>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</si>
  <si>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</si>
  <si>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</si>
  <si>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</si>
  <si>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</si>
  <si>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</si>
  <si>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</si>
  <si>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</si>
  <si>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</si>
  <si>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</si>
  <si>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</si>
  <si>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</si>
  <si>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</si>
  <si>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</si>
  <si>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</si>
  <si>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</si>
  <si>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</si>
  <si>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</si>
  <si>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</si>
  <si>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</si>
  <si>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</si>
  <si>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</si>
  <si>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</si>
  <si>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</si>
  <si>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</si>
  <si>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</si>
  <si>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</si>
  <si>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</si>
  <si>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</si>
  <si>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</si>
  <si>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</si>
  <si>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</si>
  <si>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</si>
  <si>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</si>
  <si>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</si>
  <si>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</si>
  <si>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</si>
  <si>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</si>
  <si>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</si>
  <si>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</si>
  <si>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</si>
  <si>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</si>
  <si>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</si>
  <si>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</si>
  <si>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</si>
  <si>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</si>
  <si>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</si>
  <si>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</si>
  <si>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</si>
  <si>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</si>
  <si>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</si>
  <si>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</si>
  <si>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</si>
  <si>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</si>
  <si>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</si>
  <si>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</si>
  <si>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</si>
  <si>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</si>
  <si>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</si>
  <si>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</si>
  <si>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</si>
  <si>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</si>
  <si>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</si>
  <si>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</si>
  <si>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</si>
  <si>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</si>
  <si>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</si>
  <si>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</si>
  <si>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</si>
  <si>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</si>
  <si>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</si>
  <si>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</si>
  <si>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</si>
  <si>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</si>
  <si>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</si>
  <si>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</si>
  <si>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</si>
  <si>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</si>
  <si>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</si>
  <si>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</si>
  <si>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</si>
  <si>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</si>
  <si>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</si>
  <si>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</si>
  <si>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</si>
  <si>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</si>
  <si>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</si>
  <si>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</si>
  <si>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</si>
  <si>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</si>
  <si>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</si>
  <si>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</si>
  <si>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</si>
  <si>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</si>
  <si>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</si>
  <si>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</si>
  <si>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</si>
  <si>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</si>
  <si>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</si>
  <si>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</si>
  <si>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</si>
  <si>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</si>
  <si>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</si>
  <si>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</si>
  <si>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</si>
  <si>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</si>
  <si>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</si>
  <si>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</si>
  <si>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</si>
  <si>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</si>
  <si>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</si>
  <si>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</si>
  <si>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</si>
  <si>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</si>
  <si>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</si>
  <si>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</si>
  <si>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</si>
  <si>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</si>
  <si>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</si>
  <si>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</si>
  <si>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</si>
  <si>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</si>
  <si>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</si>
  <si>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</si>
  <si>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</si>
  <si>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</si>
  <si>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</si>
  <si>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</si>
  <si>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</si>
  <si>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</si>
  <si>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</si>
  <si>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</si>
  <si>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</si>
  <si>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</si>
  <si>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</si>
  <si>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</si>
  <si>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</si>
  <si>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</si>
  <si>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</si>
  <si>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</si>
  <si>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</si>
  <si>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</si>
  <si>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</si>
  <si>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</si>
  <si>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</si>
  <si>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</si>
  <si>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</si>
  <si>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</si>
  <si>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</si>
  <si>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</si>
  <si>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</si>
  <si>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</si>
  <si>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</si>
  <si>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</si>
  <si>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</si>
  <si>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</si>
  <si>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</si>
  <si>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</si>
  <si>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</si>
  <si>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</si>
  <si>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</si>
  <si>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</si>
  <si>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</si>
  <si>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</si>
  <si>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</si>
  <si>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</si>
  <si>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</si>
  <si>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</si>
  <si>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</si>
  <si>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</si>
  <si>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</si>
  <si>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</si>
  <si>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</si>
  <si>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</si>
  <si>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</si>
  <si>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</si>
  <si>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</si>
  <si>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</si>
  <si>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</si>
  <si>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</si>
  <si>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</si>
  <si>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</si>
  <si>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</si>
  <si>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</si>
  <si>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</si>
  <si>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</si>
  <si>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</si>
  <si>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</si>
  <si>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</si>
  <si>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</si>
  <si>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</si>
  <si>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</si>
  <si>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</si>
  <si>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</si>
  <si>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</si>
  <si>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</si>
  <si>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</si>
  <si>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</si>
  <si>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</si>
  <si>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</si>
  <si>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</si>
  <si>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</si>
  <si>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</si>
  <si>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</si>
  <si>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</si>
  <si>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</si>
  <si>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</si>
  <si>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</si>
  <si>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</si>
  <si>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</si>
  <si>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</si>
  <si>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</si>
  <si>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</si>
  <si>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</si>
  <si>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</si>
  <si>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</si>
  <si>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</si>
  <si>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</si>
  <si>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</si>
  <si>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</si>
  <si>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</si>
  <si>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</si>
  <si>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</si>
  <si>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</si>
  <si>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</si>
  <si>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</si>
  <si>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</si>
  <si>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</si>
  <si>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</si>
  <si>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</si>
  <si>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</si>
  <si>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</si>
  <si>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</si>
  <si>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</si>
  <si>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</si>
  <si>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</si>
  <si>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</si>
  <si>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</si>
  <si>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</si>
  <si>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</si>
  <si>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</si>
  <si>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</si>
  <si>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</si>
  <si>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</si>
  <si>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</si>
  <si>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</si>
  <si>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</si>
  <si>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</si>
  <si>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</si>
  <si>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</si>
  <si>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</si>
  <si>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</si>
  <si>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</si>
  <si>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</si>
  <si>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</si>
  <si>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</si>
  <si>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</si>
  <si>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</si>
  <si>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</si>
  <si>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</si>
  <si>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</si>
  <si>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</si>
  <si>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</si>
  <si>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</si>
  <si>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</si>
  <si>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</si>
  <si>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</si>
  <si>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</si>
  <si>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</si>
  <si>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</si>
  <si>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</si>
  <si>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</si>
  <si>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</si>
  <si>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</si>
  <si>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</si>
  <si>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</si>
  <si>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</si>
  <si>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</si>
  <si>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</si>
  <si>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</si>
  <si>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</si>
  <si>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</si>
  <si>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</si>
  <si>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</si>
  <si>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</si>
  <si>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</si>
  <si>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</si>
  <si>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</si>
  <si>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</si>
  <si>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</si>
  <si>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</si>
  <si>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</si>
  <si>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</si>
  <si>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</si>
  <si>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</si>
  <si>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</si>
  <si>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</si>
  <si>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</si>
  <si>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</si>
  <si>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</si>
  <si>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</si>
  <si>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</si>
  <si>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</si>
  <si>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</si>
  <si>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</si>
  <si>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</si>
  <si>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</si>
  <si>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</si>
  <si>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</si>
  <si>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</si>
  <si>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</si>
  <si>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</si>
  <si>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</si>
  <si>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</si>
  <si>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</si>
  <si>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</si>
  <si>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</si>
  <si>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</si>
  <si>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</si>
  <si>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</si>
  <si>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</si>
  <si>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</si>
  <si>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</si>
  <si>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</si>
  <si>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</si>
  <si>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</si>
  <si>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</si>
  <si>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</si>
  <si>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</si>
  <si>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</si>
  <si>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</si>
  <si>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</si>
  <si>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2021-8-08001362020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</si>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</sst>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3" zoomScale="55" zoomScaleNormal="55" zoomScaleSheetLayoutView="40" zoomScalePageLayoutView="40" workbookViewId="0">
      <selection activeCell="K21" sqref="K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2682</v>
      </c>
      <c r="D15" s="35"/>
      <c r="E15" s="35"/>
      <c r="F15" s="5"/>
      <c r="G15" s="32" t="s">
        <v>1168</v>
      </c>
      <c r="H15" s="103" t="s">
        <v>163</v>
      </c>
      <c r="I15" s="32" t="s">
        <v>2624</v>
      </c>
      <c r="J15" s="108" t="s">
        <v>2626</v>
      </c>
      <c r="L15" s="224" t="s">
        <v>8</v>
      </c>
      <c r="M15" s="224"/>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243"/>
      <c r="I20" s="149" t="s">
        <v>163</v>
      </c>
      <c r="J20" s="150" t="s">
        <v>166</v>
      </c>
      <c r="K20" s="151">
        <v>2935899540</v>
      </c>
      <c r="L20" s="152">
        <v>44193</v>
      </c>
      <c r="M20" s="152">
        <v>44561</v>
      </c>
      <c r="N20" s="135">
        <f>+(M20-L20)/30</f>
        <v>12.266666666666667</v>
      </c>
      <c r="O20" s="138"/>
      <c r="U20" s="134"/>
      <c r="V20" s="105">
        <f ca="1">NOW()</f>
        <v>44191.41598229167</v>
      </c>
      <c r="W20" s="105">
        <f ca="1">NOW()</f>
        <v>44191.41598229167</v>
      </c>
    </row>
    <row r="21" spans="1:23" ht="30" customHeight="1" outlineLevel="1" x14ac:dyDescent="0.3">
      <c r="A21" s="9"/>
      <c r="B21" s="71"/>
      <c r="C21" s="5"/>
      <c r="D21" s="5"/>
      <c r="E21" s="5"/>
      <c r="F21" s="5"/>
      <c r="G21" s="5"/>
      <c r="H21" s="70"/>
      <c r="I21" s="149" t="s">
        <v>163</v>
      </c>
      <c r="J21" s="150" t="s">
        <v>169</v>
      </c>
      <c r="K21" s="151">
        <v>2935899540</v>
      </c>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9"/>
      <c r="I37" s="130"/>
      <c r="J37" s="130"/>
      <c r="K37" s="130"/>
      <c r="L37" s="130"/>
      <c r="M37" s="130"/>
      <c r="N37" s="130"/>
      <c r="O37" s="131"/>
    </row>
    <row r="38" spans="1:16" ht="21" customHeight="1" x14ac:dyDescent="0.3">
      <c r="A38" s="9"/>
      <c r="B38" s="238" t="str">
        <f>VLOOKUP(B20,EAS!A2:B1439,2,0)</f>
        <v xml:space="preserve">ASOCIACIÓN DE PRODUCTORES DE LA REGION CARIBE </v>
      </c>
      <c r="C38" s="238"/>
      <c r="D38" s="238"/>
      <c r="E38" s="238"/>
      <c r="F38" s="238"/>
      <c r="G38" s="5"/>
      <c r="H38" s="132"/>
      <c r="I38" s="247" t="s">
        <v>7</v>
      </c>
      <c r="J38" s="247"/>
      <c r="K38" s="247"/>
      <c r="L38" s="247"/>
      <c r="M38" s="247"/>
      <c r="N38" s="247"/>
      <c r="O38" s="133"/>
    </row>
    <row r="39" spans="1:16" ht="42.9" customHeight="1" thickBot="1" x14ac:dyDescent="0.35">
      <c r="A39" s="10"/>
      <c r="B39" s="11"/>
      <c r="C39" s="11"/>
      <c r="D39" s="11"/>
      <c r="E39" s="11"/>
      <c r="F39" s="11"/>
      <c r="G39" s="11"/>
      <c r="H39" s="10"/>
      <c r="I39" s="233" t="s">
        <v>2683</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4" x14ac:dyDescent="0.3">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176153972.40000001</v>
      </c>
      <c r="F185" s="92"/>
      <c r="G185" s="93"/>
      <c r="H185" s="88"/>
      <c r="I185" s="90" t="s">
        <v>2627</v>
      </c>
      <c r="J185" s="166">
        <f>+SUM(M179:M183)</f>
        <v>0.02</v>
      </c>
      <c r="K185" s="236" t="s">
        <v>2628</v>
      </c>
      <c r="L185" s="236"/>
      <c r="M185" s="94">
        <f>+J185*(SUM(K20:K35))</f>
        <v>117435981.60000001</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5" t="s">
        <v>2636</v>
      </c>
      <c r="C192" s="195"/>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2020-12-26T14:59:03Z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