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102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E185" i="20" s="1"/>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<sst xmlns="http://schemas.openxmlformats.org/spreadsheetml/2006/main" count="5420" uniqueCount="2751">
  <si>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</si>
  <si>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</si>
  <si>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</si>
  <si>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</si>
  <si>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</si>
  <si>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</si>
  <si>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</si>
  <si>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</si>
  <si>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</si>
  <si>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</si>
  <si>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</si>
  <si>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</si>
  <si>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</si>
  <si>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</si>
  <si>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</si>
  <si>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</si>
  <si>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</si>
  <si>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</si>
  <si>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</si>
  <si>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</si>
  <si>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</si>
  <si>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</si>
  <si>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</si>
  <si>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</si>
  <si>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</si>
  <si>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</si>
  <si>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</si>
  <si>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</si>
  <si>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</si>
  <si>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</si>
  <si>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</si>
  <si>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</si>
  <si>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</si>
  <si>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</si>
  <si>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</si>
  <si>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</si>
  <si>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</si>
  <si>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</si>
  <si>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</si>
  <si>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</si>
  <si>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</si>
  <si>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</si>
  <si>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</si>
  <si>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</si>
  <si>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</si>
  <si>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</si>
  <si>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</si>
  <si>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</si>
  <si>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</si>
  <si>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</si>
  <si>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</si>
  <si>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</si>
  <si>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</si>
  <si>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</si>
  <si>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</si>
  <si>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</si>
  <si>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</si>
  <si>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</si>
  <si>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</si>
  <si>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</si>
  <si>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</si>
  <si>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</si>
  <si>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</si>
  <si>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</si>
  <si>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</si>
  <si>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</si>
  <si>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</si>
  <si>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</si>
  <si>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</si>
  <si>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</si>
  <si>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</si>
  <si>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</si>
  <si>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</si>
  <si>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</si>
  <si>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</si>
  <si>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</si>
  <si>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</si>
  <si>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</si>
  <si>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</si>
  <si>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</si>
  <si>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</si>
  <si>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</si>
  <si>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</si>
  <si>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</si>
  <si>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</si>
  <si>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</si>
  <si>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</si>
  <si>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</si>
  <si>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</si>
  <si>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</si>
  <si>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</si>
  <si>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</si>
  <si>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</si>
  <si>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</si>
  <si>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</si>
  <si>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</si>
  <si>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</si>
  <si>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</si>
  <si>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</si>
  <si>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</si>
  <si>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</si>
  <si>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</si>
  <si>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</si>
  <si>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</si>
  <si>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</si>
  <si>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</si>
  <si>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</si>
  <si>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</si>
  <si>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</si>
  <si>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</si>
  <si>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</si>
  <si>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</si>
  <si>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</si>
  <si>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</si>
  <si>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</si>
  <si>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</si>
  <si>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</si>
  <si>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</si>
  <si>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</si>
  <si>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</si>
  <si>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</si>
  <si>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</si>
  <si>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</si>
  <si>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</si>
  <si>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</si>
  <si>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</si>
  <si>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</si>
  <si>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</si>
  <si>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</si>
  <si>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</si>
  <si>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</si>
  <si>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</si>
  <si>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</si>
  <si>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</si>
  <si>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</si>
  <si>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</si>
  <si>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</si>
  <si>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</si>
  <si>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</si>
  <si>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</si>
  <si>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</si>
  <si>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</si>
  <si>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</si>
  <si>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</si>
  <si>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</si>
  <si>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</si>
  <si>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</si>
  <si>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</si>
  <si>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</si>
  <si>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</si>
  <si>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</si>
  <si>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</si>
  <si>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</si>
  <si>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</si>
  <si>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</si>
  <si>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</si>
  <si>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</si>
  <si>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</si>
  <si>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</si>
  <si>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</si>
  <si>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</si>
  <si>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</si>
  <si>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</si>
  <si>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</si>
  <si>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</si>
  <si>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</si>
  <si>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</si>
  <si>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</si>
  <si>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</si>
  <si>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</si>
  <si>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</si>
  <si>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</si>
  <si>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</si>
  <si>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</si>
  <si>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</si>
  <si>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</si>
  <si>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</si>
  <si>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</si>
  <si>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</si>
  <si>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</si>
  <si>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</si>
  <si>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</si>
  <si>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</si>
  <si>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</si>
  <si>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</si>
  <si>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</si>
  <si>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</si>
  <si>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</si>
  <si>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</si>
  <si>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</si>
  <si>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</si>
  <si>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</si>
  <si>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</si>
  <si>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</si>
  <si>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</si>
  <si>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</si>
  <si>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</si>
  <si>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</si>
  <si>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</si>
  <si>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</si>
  <si>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</si>
  <si>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</si>
  <si>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</si>
  <si>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</si>
  <si>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</si>
  <si>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</si>
  <si>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</si>
  <si>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</si>
  <si>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</si>
  <si>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</si>
  <si>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</si>
  <si>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</si>
  <si>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</si>
  <si>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</si>
  <si>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</si>
  <si>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</si>
  <si>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</si>
  <si>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</si>
  <si>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</si>
  <si>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</si>
  <si>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</si>
  <si>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</si>
  <si>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</si>
  <si>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</si>
  <si>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</si>
  <si>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</si>
  <si>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</si>
  <si>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</si>
  <si>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</si>
  <si>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</si>
  <si>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</si>
  <si>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</si>
  <si>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</si>
  <si>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</si>
  <si>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</si>
  <si>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</si>
  <si>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</si>
  <si>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</si>
  <si>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</si>
  <si>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</si>
  <si>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</si>
  <si>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</si>
  <si>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</si>
  <si>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</si>
  <si>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</si>
  <si>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</si>
  <si>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</si>
  <si>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</si>
  <si>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</si>
  <si>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</si>
  <si>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</si>
  <si>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</si>
  <si>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</si>
  <si>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</si>
  <si>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</si>
  <si>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</si>
  <si>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</si>
  <si>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</si>
  <si>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</si>
  <si>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</si>
  <si>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</si>
  <si>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</si>
  <si>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</si>
  <si>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</si>
  <si>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</si>
  <si>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</si>
  <si>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</si>
  <si>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</si>
  <si>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</si>
  <si>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</si>
  <si>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</si>
  <si>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</si>
  <si>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</si>
  <si>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</si>
  <si>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</si>
  <si>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</si>
  <si>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</si>
  <si>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</si>
  <si>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</si>
  <si>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</si>
  <si>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</si>
  <si>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</si>
  <si>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</si>
  <si>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</si>
  <si>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</si>
  <si>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</si>
  <si>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</si>
  <si>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</si>
  <si>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</si>
  <si>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</si>
  <si>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</si>
  <si>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</si>
  <si>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</si>
  <si>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</si>
  <si>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</si>
  <si>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</si>
  <si>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</si>
  <si>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</si>
  <si>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</si>
  <si>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</si>
  <si>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</si>
  <si>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</si>
  <si>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</si>
  <si>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</si>
  <si>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</si>
  <si>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</si>
  <si>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</si>
  <si>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</si>
  <si>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</si>
  <si>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</si>
  <si>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</si>
  <si>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</si>
  <si>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</si>
  <si>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</si>
  <si>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</si>
  <si>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</si>
  <si>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</si>
  <si>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</si>
  <si>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</si>
  <si>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</si>
  <si>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</si>
  <si>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</si>
  <si>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</si>
  <si>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</si>
  <si>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</si>
  <si>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</si>
  <si>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</si>
  <si>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</si>
  <si>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</si>
  <si>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</si>
  <si>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</si>
  <si>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</si>
  <si>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</si>
  <si>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</si>
  <si>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</si>
  <si>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</si>
  <si>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</si>
  <si>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</si>
  <si>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</si>
  <si>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</si>
  <si>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</si>
  <si>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</si>
  <si>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</si>
  <si>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</si>
  <si>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</si>
  <si>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</si>
  <si>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</si>
  <si>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</si>
  <si>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</si>
  <si>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</si>
  <si>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</si>
  <si>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</si>
  <si>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</si>
  <si>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</si>
  <si>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</si>
  <si>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</si>
  <si>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</si>
  <si>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</si>
  <si>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</si>
  <si>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</si>
  <si>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</si>
  <si>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</si>
  <si>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</si>
  <si>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</si>
  <si>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</si>
  <si>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</si>
  <si>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</si>
  <si>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</si>
  <si>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</si>
  <si>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</si>
  <si>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</si>
  <si>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</si>
  <si>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</si>
  <si>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</si>
  <si>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</si>
  <si>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</si>
  <si>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</si>
  <si>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</si>
  <si>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</si>
  <si>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</si>
  <si>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</si>
  <si>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</si>
  <si>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</si>
  <si>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</si>
  <si>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</si>
  <si>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</si>
  <si>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</si>
  <si>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</si>
  <si>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</si>
  <si>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</si>
  <si>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</si>
  <si>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</si>
  <si>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</si>
  <si>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</si>
  <si>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</si>
  <si>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</si>
  <si>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</si>
  <si>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</si>
  <si>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</si>
  <si>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</si>
  <si>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</si>
  <si>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</si>
  <si>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</si>
  <si>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</si>
  <si>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</si>
  <si>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</si>
  <si>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</si>
  <si>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</si>
  <si>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</si>
  <si>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</si>
  <si>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</si>
  <si>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</si>
  <si>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</si>
  <si>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</si>
  <si>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</si>
  <si>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</si>
  <si>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</si>
  <si>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</si>
  <si>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</si>
  <si>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</si>
  <si>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</si>
  <si>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</si>
  <si>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</si>
  <si>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</si>
  <si>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</si>
  <si>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</si>
  <si>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</si>
  <si>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</si>
  <si>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</si>
  <si>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</si>
  <si>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</si>
  <si>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</si>
  <si>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</si>
  <si>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</si>
  <si>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</si>
  <si>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</si>
  <si>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</si>
  <si>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</si>
  <si>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</si>
  <si>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</si>
  <si>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</si>
  <si>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</si>
  <si>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</si>
  <si>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</si>
  <si>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</si>
  <si>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</si>
  <si>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</si>
  <si>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</si>
  <si>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</si>
  <si>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</si>
  <si>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</si>
  <si>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</si>
  <si>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</si>
  <si>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</si>
  <si>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</si>
  <si>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</si>
  <si>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</si>
  <si>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</si>
  <si>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</si>
  <si>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</si>
  <si>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</si>
  <si>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</si>
  <si>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</si>
  <si>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</si>
  <si>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</si>
  <si>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</si>
  <si>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</si>
  <si>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</si>
  <si>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</si>
  <si>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</si>
  <si>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</si>
  <si>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</si>
  <si>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</si>
  <si>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</si>
  <si>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</si>
  <si>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</si>
  <si>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</si>
  <si>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</si>
  <si>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</si>
  <si>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</si>
  <si>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</si>
  <si>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</si>
  <si>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</si>
  <si>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</si>
  <si>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</si>
  <si>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</si>
  <si>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</si>
  <si>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</si>
  <si>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</si>
  <si>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</si>
  <si>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</si>
  <si>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</si>
  <si>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</si>
  <si>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</si>
  <si>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</si>
  <si>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</si>
  <si>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</si>
  <si>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</si>
  <si>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</si>
  <si>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</si>
  <si>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</si>
  <si>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</si>
  <si>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</si>
  <si>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</si>
  <si>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</si>
  <si>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</si>
  <si>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</si>
  <si>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</si>
  <si>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</si>
  <si>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</si>
  <si>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</si>
  <si>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</si>
  <si>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</si>
  <si>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</si>
  <si>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</si>
  <si>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</si>
  <si>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</si>
  <si>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</si>
  <si>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</si>
  <si>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</si>
  <si>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</si>
  <si>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</si>
  <si>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</si>
  <si>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</si>
  <si>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</si>
  <si>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</si>
  <si>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</si>
  <si>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</si>
  <si>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</si>
  <si>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</si>
  <si>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</si>
  <si>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</si>
  <si>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</si>
  <si>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</si>
  <si>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</si>
  <si>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</si>
  <si>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</si>
  <si>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</si>
  <si>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</si>
  <si>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</si>
  <si>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</si>
  <si>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</si>
  <si>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</si>
  <si>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</si>
  <si>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</si>
  <si>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</si>
  <si>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</si>
  <si>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</si>
  <si>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</si>
  <si>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</si>
  <si>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</si>
  <si>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</si>
  <si>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</si>
  <si>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</si>
  <si>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</si>
  <si>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</si>
  <si>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</si>
  <si>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</si>
  <si>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</si>
  <si>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</si>
  <si>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</si>
  <si>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</si>
  <si>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</si>
  <si>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</si>
  <si>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</si>
  <si>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</si>
  <si>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</si>
  <si>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</si>
  <si>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</si>
  <si>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</si>
  <si>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</si>
  <si>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</si>
  <si>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</si>
  <si>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</si>
  <si>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</si>
  <si>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</si>
  <si>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</si>
  <si>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</si>
  <si>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</si>
  <si>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</si>
  <si>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</si>
  <si>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</si>
  <si>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</si>
  <si>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</si>
  <si>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</si>
  <si>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</si>
  <si>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</si>
  <si>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</si>
  <si>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</si>
  <si>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</si>
  <si>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</si>
  <si>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</si>
  <si>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</si>
  <si>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</si>
  <si>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</si>
  <si>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</si>
  <si>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</si>
  <si>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</si>
  <si>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</si>
  <si>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</si>
  <si>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</si>
  <si>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</si>
  <si>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</si>
  <si>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</si>
  <si>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</si>
  <si>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</si>
  <si>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</si>
  <si>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</si>
  <si>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</si>
  <si>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</si>
  <si>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</si>
  <si>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</si>
  <si>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</si>
  <si>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</si>
  <si>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</si>
  <si>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</si>
  <si>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</si>
  <si>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</si>
  <si>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</si>
  <si>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</si>
  <si>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</si>
  <si>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</si>
  <si>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</si>
  <si>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</si>
  <si>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</si>
  <si>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</si>
  <si>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</si>
  <si>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</si>
  <si>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</si>
  <si>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</si>
  <si>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</si>
  <si>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</si>
  <si>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</si>
  <si>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</si>
  <si>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</si>
  <si>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</si>
  <si>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</si>
  <si>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</si>
  <si>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</si>
  <si>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</si>
  <si>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</si>
  <si>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</si>
  <si>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</si>
  <si>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</si>
  <si>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</si>
  <si>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</si>
  <si>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</si>
  <si>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</si>
  <si>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</si>
  <si>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</si>
  <si>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</si>
  <si>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</si>
  <si>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</si>
  <si>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</si>
  <si>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</si>
  <si>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</si>
  <si>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</si>
  <si>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</si>
  <si>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</si>
  <si>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</si>
  <si>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</si>
  <si>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</si>
  <si>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</si>
  <si>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</si>
  <si>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</si>
  <si>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</si>
  <si>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</si>
  <si>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</si>
  <si>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</si>
  <si>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</si>
  <si>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</si>
  <si>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</si>
  <si>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</si>
  <si>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</si>
  <si>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</si>
  <si>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</si>
  <si>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</si>
  <si>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</si>
  <si>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</si>
  <si>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</si>
  <si>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</si>
  <si>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</si>
  <si>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</si>
  <si>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</si>
  <si>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</si>
  <si>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</si>
  <si>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</si>
  <si>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</si>
  <si>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</si>
  <si>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</si>
  <si>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</si>
  <si>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</si>
  <si>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</si>
  <si>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</si>
  <si>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</si>
  <si>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</si>
  <si>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</si>
  <si>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</si>
  <si>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</si>
  <si>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</si>
  <si>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</si>
  <si>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</si>
  <si>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</si>
  <si>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</si>
  <si>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</si>
  <si>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</si>
  <si>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</si>
  <si>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</si>
  <si>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</si>
  <si>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</si>
  <si>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</si>
  <si>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</si>
  <si>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</si>
  <si>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</si>
  <si>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</si>
  <si>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</si>
  <si>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</si>
  <si>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</si>
  <si>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</si>
  <si>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</si>
  <si>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</si>
  <si>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</si>
  <si>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</si>
  <si>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</si>
  <si>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</si>
  <si>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</si>
  <si>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</si>
  <si>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</si>
  <si>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</si>
  <si>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</si>
  <si>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</si>
  <si>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</si>
  <si>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</si>
  <si>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</si>
  <si>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</si>
  <si>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</si>
  <si>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</si>
  <si>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</si>
  <si>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</si>
  <si>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</si>
  <si>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</si>
  <si>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</si>
  <si>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</si>
  <si>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</si>
  <si>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</si>
  <si>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</si>
  <si>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</si>
  <si>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</si>
  <si>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</si>
  <si>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</si>
  <si>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</si>
  <si>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</si>
  <si>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</si>
  <si>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</si>
  <si>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</si>
  <si>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</si>
  <si>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</si>
  <si>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</si>
  <si>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</si>
  <si>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</si>
  <si>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</si>
  <si>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</si>
  <si>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</si>
  <si>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</si>
  <si>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</si>
  <si>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</si>
  <si>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</si>
  <si>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</si>
  <si>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</si>
  <si>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</si>
  <si>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</si>
  <si>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</si>
  <si>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</si>
  <si>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</si>
  <si>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</si>
  <si>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</si>
  <si>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</si>
  <si>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</si>
  <si>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</si>
  <si>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</si>
  <si>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</si>
  <si>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</si>
  <si>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</si>
  <si>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</si>
  <si>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</si>
  <si>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</si>
  <si>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</si>
  <si>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</si>
  <si>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</si>
  <si>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</si>
  <si>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</si>
  <si>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</si>
  <si>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</si>
  <si>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</si>
  <si>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</si>
  <si>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</si>
  <si>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</si>
  <si>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</si>
  <si>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</si>
  <si>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</si>
  <si>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</si>
  <si>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</si>
  <si>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</si>
  <si>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</si>
  <si>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</si>
  <si>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</si>
  <si>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</si>
  <si>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</si>
  <si>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</si>
  <si>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</si>
  <si>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</si>
  <si>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</si>
  <si>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</si>
  <si>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</si>
  <si>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</si>
  <si>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</si>
  <si>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</si>
  <si>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</si>
  <si>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</si>
  <si>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</si>
  <si>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</si>
  <si>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</si>
  <si>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</si>
  <si>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</si>
  <si>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</si>
  <si>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</si>
  <si>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</si>
  <si>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</si>
  <si>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</si>
  <si>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</si>
  <si>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</si>
  <si>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</si>
  <si>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</si>
  <si>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</si>
  <si>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</si>
  <si>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</si>
  <si>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</si>
  <si>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</si>
  <si>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</si>
  <si>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</si>
  <si>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</si>
  <si>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</si>
  <si>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</si>
  <si>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</si>
  <si>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</si>
  <si>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</si>
  <si>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</si>
  <si>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</si>
  <si>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</si>
  <si>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</si>
  <si>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</si>
  <si>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</si>
  <si>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</si>
  <si>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</si>
  <si>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</si>
  <si>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</si>
  <si>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</si>
  <si>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</si>
  <si>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</si>
  <si>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</si>
  <si>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</si>
  <si>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</si>
  <si>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</si>
  <si>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</si>
  <si>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</si>
  <si>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</si>
  <si>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</si>
  <si>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</si>
  <si>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</si>
  <si>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</si>
  <si>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</si>
  <si>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</si>
  <si>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</si>
  <si>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</si>
  <si>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</si>
  <si>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</si>
  <si>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</si>
  <si>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</si>
  <si>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</si>
  <si>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</si>
  <si>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</si>
  <si>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</si>
  <si>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</si>
  <si>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</si>
  <si>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</si>
  <si>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</si>
  <si>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</si>
  <si>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</si>
  <si>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</si>
  <si>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</si>
  <si>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</si>
  <si>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</si>
  <si>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</si>
  <si>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</si>
  <si>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</si>
  <si>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</si>
  <si>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</si>
  <si>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</si>
  <si>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</si>
  <si>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</si>
  <si>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</si>
  <si>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</si>
  <si>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</si>
  <si>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</si>
  <si>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</si>
  <si>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</si>
  <si>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</si>
  <si>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</si>
  <si>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</si>
  <si>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</si>
  <si>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</si>
  <si>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</si>
  <si>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</si>
  <si>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</si>
  <si>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</si>
  <si>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</si>
  <si>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</si>
  <si>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</si>
  <si>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</si>
  <si>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</si>
  <si>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</si>
  <si>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</si>
  <si>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</si>
  <si>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</si>
  <si>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</si>
  <si>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</si>
  <si>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</si>
  <si>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</si>
  <si>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</si>
  <si>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</si>
  <si>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</si>
  <si>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</si>
  <si>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</si>
  <si>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</si>
  <si>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</si>
  <si>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</si>
  <si>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</si>
  <si>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</si>
  <si>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</si>
  <si>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</si>
  <si>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</si>
  <si>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</si>
  <si>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</si>
  <si>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</si>
  <si>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</si>
  <si>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</si>
  <si>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</si>
  <si>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</si>
  <si>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</si>
  <si>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</si>
  <si>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</si>
  <si>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</si>
  <si>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</si>
  <si>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</si>
  <si>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</si>
  <si>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</si>
  <si>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</si>
  <si>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</si>
  <si>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</si>
  <si>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</si>
  <si>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</si>
  <si>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</si>
  <si>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</si>
  <si>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</si>
  <si>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</si>
  <si>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</si>
  <si>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</si>
  <si>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</si>
  <si>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</si>
  <si>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</si>
  <si>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</si>
  <si>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</si>
  <si>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</si>
  <si>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</si>
  <si>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</si>
  <si>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</si>
  <si>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</si>
  <si>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</si>
  <si>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</si>
  <si>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</si>
  <si>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</si>
  <si>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</si>
  <si>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</si>
  <si>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</si>
  <si>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</si>
  <si>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</si>
  <si>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</si>
  <si>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</si>
  <si>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</si>
  <si>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</si>
  <si>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</si>
  <si>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</si>
  <si>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</si>
  <si>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</si>
  <si>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</si>
  <si>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</si>
  <si>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</si>
  <si>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</si>
  <si>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</si>
  <si>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</si>
  <si>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</si>
  <si>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</si>
  <si>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</si>
  <si>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</si>
  <si>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</si>
  <si>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</si>
  <si>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</si>
  <si>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</si>
  <si>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</si>
  <si>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</si>
  <si>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</si>
  <si>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</si>
  <si>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</si>
  <si>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</si>
  <si>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</si>
  <si>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</si>
  <si>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</si>
  <si>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</si>
  <si>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</si>
  <si>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</si>
  <si>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</si>
  <si>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</si>
  <si>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</si>
  <si>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</si>
  <si>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</si>
  <si>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</si>
  <si>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</si>
  <si>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</si>
  <si>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</si>
  <si>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</si>
  <si>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</si>
  <si>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</si>
  <si>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</si>
  <si>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</si>
  <si>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</si>
  <si>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</si>
  <si>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</si>
  <si>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</si>
  <si>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</si>
  <si>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</si>
  <si>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</si>
  <si>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</si>
  <si>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</si>
  <si>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</si>
  <si>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</si>
  <si>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</si>
  <si>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</si>
  <si>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</si>
  <si>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</si>
  <si>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</si>
  <si>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</si>
  <si>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</si>
  <si>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</si>
  <si>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</si>
  <si>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</si>
  <si>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</si>
  <si>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</si>
  <si>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</si>
  <si>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</si>
  <si>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</si>
  <si>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</si>
  <si>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</si>
  <si>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</si>
  <si>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</si>
  <si>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</si>
  <si>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</si>
  <si>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</si>
  <si>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</si>
  <si>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</si>
  <si>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</si>
  <si>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</si>
  <si>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</si>
  <si>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</si>
  <si>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</si>
  <si>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</si>
  <si>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</si>
  <si>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</si>
  <si>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</si>
  <si>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</si>
  <si>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</si>
  <si>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</si>
  <si>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</si>
  <si>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</si>
  <si>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</si>
  <si>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</si>
  <si>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</si>
  <si>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</si>
  <si>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</si>
  <si>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</si>
  <si>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</si>
  <si>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</si>
  <si>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</si>
  <si>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</si>
  <si>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</si>
  <si>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</si>
  <si>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</si>
  <si>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</si>
  <si>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</si>
  <si>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</si>
  <si>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</si>
  <si>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</si>
  <si>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</si>
  <si>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</si>
  <si>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</si>
  <si>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</si>
  <si>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</si>
  <si>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</si>
  <si>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</si>
  <si>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</si>
  <si>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</si>
  <si>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</si>
  <si>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</si>
  <si>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</si>
  <si>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</si>
  <si>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</si>
  <si>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</si>
  <si>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</si>
  <si>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</si>
  <si>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</si>
  <si>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</si>
  <si>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</si>
  <si>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</si>
  <si>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</si>
  <si>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</si>
  <si>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</si>
  <si>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</si>
  <si>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</si>
  <si>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</si>
  <si>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</si>
  <si>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</si>
  <si>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</si>
  <si>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</si>
  <si>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</si>
  <si>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</si>
  <si>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</si>
  <si>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</si>
  <si>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</si>
  <si>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</si>
  <si>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</si>
  <si>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</si>
  <si>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</si>
  <si>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</si>
  <si>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</si>
  <si>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</si>
  <si>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</si>
  <si>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</si>
  <si>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</si>
  <si>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</si>
  <si>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</si>
  <si>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</si>
  <si>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</si>
  <si>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</si>
  <si>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</si>
  <si>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</si>
  <si>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</si>
  <si>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</si>
  <si>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</si>
  <si>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</si>
  <si>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</si>
  <si>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</si>
  <si>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</si>
  <si>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</si>
  <si>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</si>
  <si>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</si>
  <si>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</si>
  <si>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</si>
  <si>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</si>
  <si>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</si>
  <si>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</si>
  <si>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</si>
  <si>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</si>
  <si>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</si>
  <si>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</si>
  <si>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</si>
  <si>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</si>
  <si>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</si>
  <si>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</si>
  <si>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</si>
  <si>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</si>
  <si>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</si>
  <si>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</si>
  <si>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</si>
  <si>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</si>
  <si>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</si>
  <si>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</si>
  <si>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</si>
  <si>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</si>
  <si>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</si>
  <si>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</si>
  <si>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</si>
  <si>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</si>
  <si>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</si>
  <si>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</si>
  <si>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</si>
  <si>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</si>
  <si>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</si>
  <si>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</si>
  <si>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</si>
  <si>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</si>
  <si>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</si>
  <si>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</si>
  <si>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</si>
  <si>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</si>
  <si>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</si>
  <si>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</si>
  <si>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</si>
  <si>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</si>
  <si>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</si>
  <si>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</si>
  <si>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</si>
  <si>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</si>
  <si>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</si>
  <si>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</si>
  <si>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</si>
  <si>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</si>
  <si>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</si>
  <si>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</si>
  <si>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</si>
  <si>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</si>
  <si>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</si>
  <si>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</si>
  <si>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</si>
  <si>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</si>
  <si>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</si>
  <si>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</si>
  <si>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</si>
  <si>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</si>
  <si>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</si>
  <si>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</si>
  <si>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</si>
  <si>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</si>
  <si>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</si>
  <si>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</si>
  <si>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</si>
  <si>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</si>
  <si>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</si>
  <si>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</si>
  <si>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</si>
  <si>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</si>
  <si>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</si>
  <si>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</si>
  <si>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</si>
  <si>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</si>
  <si>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</si>
  <si>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</si>
  <si>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</si>
  <si>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</si>
  <si>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</si>
  <si>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</si>
  <si>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</si>
  <si>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</si>
  <si>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</si>
  <si>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</si>
  <si>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</si>
  <si>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</si>
  <si>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</si>
  <si>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</si>
  <si>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</si>
  <si>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</si>
  <si>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</si>
  <si>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</si>
  <si>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</si>
  <si>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</si>
  <si>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</si>
  <si>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</si>
  <si>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</si>
  <si>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</si>
  <si>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</si>
  <si>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</si>
  <si>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</si>
  <si>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</si>
  <si>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</si>
  <si>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</si>
  <si>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</si>
  <si>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</si>
  <si>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</si>
  <si>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</si>
  <si>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</si>
  <si>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</si>
  <si>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</si>
  <si>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</si>
  <si>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</si>
  <si>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</si>
  <si>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</si>
  <si>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</si>
  <si>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</si>
  <si>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</si>
  <si>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</si>
  <si>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</si>
  <si>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</si>
  <si>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</si>
  <si>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</si>
  <si>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</si>
  <si>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</si>
  <si>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</si>
  <si>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</si>
  <si>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</si>
  <si>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</si>
  <si>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</si>
  <si>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</si>
  <si>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</si>
  <si>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</si>
  <si>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</si>
  <si>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</si>
  <si>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</si>
  <si>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</si>
  <si>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</si>
  <si>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</si>
  <si>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</si>
  <si>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</si>
  <si>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</si>
  <si>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</si>
  <si>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</si>
  <si>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</si>
  <si>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</si>
  <si>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</si>
  <si>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</si>
  <si>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</si>
  <si>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</si>
  <si>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</si>
  <si>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</si>
  <si>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</si>
  <si>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</si>
  <si>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</si>
  <si>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</si>
  <si>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</si>
  <si>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</si>
  <si>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</si>
  <si>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</si>
  <si>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</si>
  <si>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</si>
  <si>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</si>
  <si>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</si>
  <si>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</si>
  <si>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</si>
  <si>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</si>
  <si>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</si>
  <si>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</si>
  <si>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</si>
  <si>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</si>
  <si>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</si>
  <si>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</si>
  <si>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</si>
  <si>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</si>
  <si>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</si>
  <si>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</si>
  <si>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</si>
  <si>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</si>
  <si>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</si>
  <si>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</si>
  <si>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</si>
  <si>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</si>
  <si>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</si>
  <si>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</si>
  <si>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</si>
  <si>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</si>
  <si>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</si>
  <si>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</si>
  <si>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</si>
  <si>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</si>
  <si>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</si>
  <si>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</si>
  <si>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</si>
  <si>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</si>
  <si>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</si>
  <si>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</si>
  <si>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</si>
  <si>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</si>
  <si>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</si>
  <si>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</si>
  <si>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</si>
  <si>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</si>
  <si>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</si>
  <si>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</si>
  <si>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</si>
  <si>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</si>
  <si>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</si>
  <si>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</si>
  <si>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</si>
  <si>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</si>
  <si>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</si>
  <si>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</si>
  <si>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</si>
  <si>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</si>
  <si>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</si>
  <si>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</si>
  <si>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</si>
  <si>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</si>
  <si>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</si>
  <si>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</si>
  <si>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</si>
  <si>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</si>
  <si>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</si>
  <si>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</si>
  <si>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</si>
  <si>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</si>
  <si>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</si>
  <si>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</si>
  <si>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</si>
  <si>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</si>
  <si>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</si>
  <si>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</si>
  <si>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</si>
  <si>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</si>
  <si>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</si>
  <si>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</si>
  <si>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</si>
  <si>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</si>
  <si>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</si>
  <si>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</si>
  <si>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</si>
  <si>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</si>
  <si>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</si>
  <si>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</si>
  <si>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</si>
  <si>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</si>
  <si>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</si>
  <si>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</si>
  <si>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</si>
  <si>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</si>
  <si>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</si>
  <si>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</si>
  <si>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</si>
  <si>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</si>
  <si>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</si>
  <si>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</si>
  <si>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</si>
  <si>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</si>
  <si>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</si>
  <si>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</si>
  <si>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</si>
  <si>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</si>
  <si>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</si>
  <si>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</si>
  <si>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</si>
  <si>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</si>
  <si>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</si>
  <si>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</si>
  <si>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</si>
  <si>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</si>
  <si>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</si>
  <si>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</si>
  <si>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</si>
  <si>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</si>
  <si>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</si>
  <si>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</si>
  <si>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</si>
  <si>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</si>
  <si>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</si>
  <si>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</si>
  <si>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</si>
  <si>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</si>
  <si>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</si>
  <si>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</si>
  <si>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</si>
  <si>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</si>
  <si>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</si>
  <si>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</si>
  <si>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</si>
  <si>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</si>
  <si>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</si>
  <si>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</si>
  <si>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</si>
  <si>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</si>
  <si>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</si>
  <si>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</si>
  <si>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</si>
  <si>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</si>
  <si>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</si>
  <si>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</si>
  <si>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</si>
  <si>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</si>
  <si>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</si>
  <si>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</si>
  <si>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</si>
  <si>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</si>
  <si>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</si>
  <si>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</si>
  <si>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</si>
  <si>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</si>
  <si>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</si>
  <si>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</si>
  <si>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</si>
  <si>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</si>
  <si>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</si>
  <si>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</si>
  <si>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</si>
  <si>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</si>
  <si>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</si>
  <si>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</si>
  <si>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</si>
  <si>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</si>
  <si>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</si>
  <si>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</si>
  <si>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</si>
  <si>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</si>
  <si>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</si>
  <si>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</si>
  <si>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</si>
  <si>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</si>
  <si>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</si>
  <si>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</si>
  <si>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</si>
  <si>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</si>
  <si>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</si>
  <si>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</si>
  <si>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</si>
  <si>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</si>
  <si>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</si>
  <si>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</si>
  <si>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</si>
  <si>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</si>
  <si>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</si>
  <si>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</si>
  <si>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</si>
  <si>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</si>
  <si>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</si>
  <si>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</si>
  <si>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</si>
  <si>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</si>
  <si>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</si>
  <si>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</si>
  <si>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</si>
  <si>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</si>
  <si>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</si>
  <si>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</si>
  <si>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</si>
  <si>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</si>
  <si>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</si>
  <si>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</si>
  <si>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</si>
  <si>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</si>
  <si>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</si>
  <si>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</si>
  <si>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</si>
  <si>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</si>
  <si>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</si>
  <si>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</si>
  <si>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</si>
  <si>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</si>
  <si>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</si>
  <si>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</si>
  <si>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</si>
  <si>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</si>
  <si>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</si>
  <si>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</si>
  <si>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</si>
  <si>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</si>
  <si>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</si>
  <si>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</si>
  <si>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</si>
  <si>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</si>
  <si>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</si>
  <si>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</si>
  <si>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</si>
  <si>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</si>
  <si>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</si>
  <si>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</si>
  <si>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</si>
  <si>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</si>
  <si>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</si>
  <si>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</si>
  <si>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</si>
  <si>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</si>
  <si>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</si>
  <si>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</si>
  <si>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</si>
  <si>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</si>
  <si>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</si>
  <si>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</si>
  <si>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</si>
  <si>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</si>
  <si>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</si>
  <si>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</si>
  <si>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</si>
  <si>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</si>
  <si>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</si>
  <si>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</si>
  <si>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</si>
  <si>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</si>
  <si>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</si>
  <si>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</si>
  <si>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</si>
  <si>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</si>
  <si>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</si>
  <si>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</si>
  <si>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</si>
  <si>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</si>
  <si>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</si>
  <si>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</si>
  <si>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</si>
  <si>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</si>
  <si>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</si>
  <si>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</si>
  <si>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</si>
  <si>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</si>
  <si>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</si>
  <si>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</si>
  <si>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</si>
  <si>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</si>
  <si>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</si>
  <si>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</si>
  <si>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</si>
  <si>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</si>
  <si>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</si>
  <si>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</si>
  <si>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</si>
  <si>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</si>
  <si>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</si>
  <si>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</si>
  <si>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</si>
  <si>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</si>
  <si>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</si>
  <si>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</si>
  <si>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</si>
  <si>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</si>
  <si>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</si>
  <si>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</si>
  <si>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</si>
  <si>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</si>
  <si>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</si>
  <si>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</si>
  <si>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</si>
  <si>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</si>
  <si>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</si>
  <si>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</si>
  <si>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</si>
  <si>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</si>
  <si>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</si>
  <si>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</si>
  <si>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</si>
  <si>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</si>
  <si>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</si>
  <si>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</si>
  <si>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</si>
  <si>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</si>
  <si>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</si>
  <si>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</si>
  <si>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</si>
  <si>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</si>
  <si>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</si>
  <si>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</si>
  <si>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</si>
  <si>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</si>
  <si>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</si>
  <si>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</si>
  <si>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</si>
  <si>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</si>
  <si>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</si>
  <si>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</si>
  <si>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</si>
  <si>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</si>
  <si>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</si>
  <si>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</si>
  <si>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</si>
  <si>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</si>
  <si>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</si>
  <si>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</si>
  <si>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</si>
  <si>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</si>
  <si>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</si>
  <si>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</si>
  <si>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</si>
  <si>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</si>
  <si>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</si>
  <si>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</si>
  <si>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</si>
  <si>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</si>
  <si>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</si>
  <si>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</si>
  <si>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</si>
  <si>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</si>
  <si>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</si>
  <si>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</si>
  <si>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</si>
  <si>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</si>
  <si>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</si>
  <si>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</si>
  <si>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</si>
  <si>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</si>
  <si>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</si>
  <si>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</si>
  <si>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</si>
  <si>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</si>
  <si>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</si>
  <si>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</si>
  <si>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</si>
  <si>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</si>
  <si>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</si>
  <si>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</si>
  <si>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</si>
  <si>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</si>
  <si>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</si>
  <si>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</si>
  <si>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</si>
  <si>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</si>
  <si>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</si>
  <si>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</si>
  <si>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</si>
  <si>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</si>
  <si>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</si>
  <si>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</si>
  <si>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</si>
  <si>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</si>
  <si>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</si>
  <si>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</si>
  <si>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</si>
  <si>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</si>
  <si>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</si>
  <si>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</si>
  <si>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</si>
  <si>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</si>
  <si>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</si>
  <si>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</si>
  <si>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</si>
  <si>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</si>
  <si>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</si>
  <si>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</si>
  <si>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</si>
  <si>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</si>
  <si>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</si>
  <si>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</si>
  <si>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</si>
  <si>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</si>
  <si>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</si>
  <si>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</si>
  <si>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</si>
  <si>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</si>
  <si>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</si>
  <si>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</si>
  <si>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</si>
  <si>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</si>
  <si>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</si>
  <si>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</si>
  <si>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</si>
  <si>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</si>
  <si>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</si>
  <si>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</si>
  <si>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</si>
  <si>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</si>
  <si>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</si>
  <si>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</si>
  <si>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</si>
  <si>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</si>
  <si>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</si>
  <si>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</si>
  <si>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</si>
  <si>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</si>
  <si>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</si>
  <si>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</si>
  <si>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</si>
  <si>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</si>
  <si>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</si>
  <si>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</si>
  <si>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</si>
  <si>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</si>
  <si>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</si>
  <si>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</si>
  <si>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</si>
  <si>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</si>
  <si>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</si>
  <si>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</si>
  <si>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</si>
  <si>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</si>
  <si>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</si>
  <si>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</si>
  <si>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</si>
  <si>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</si>
  <si>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</si>
  <si>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</si>
  <si>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</si>
  <si>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</si>
  <si>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</si>
  <si>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</si>
  <si>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</si>
  <si>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</si>
  <si>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</si>
  <si>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</si>
  <si>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</si>
  <si>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</si>
  <si>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</si>
  <si>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</si>
  <si>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</si>
  <si>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</si>
  <si>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</si>
  <si>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</si>
  <si>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</si>
  <si>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</si>
  <si>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</si>
  <si>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</si>
  <si>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</si>
  <si>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</si>
  <si>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</si>
  <si>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</si>
  <si>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</si>
  <si>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</si>
  <si>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</si>
  <si>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</si>
  <si>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</si>
  <si>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</si>
  <si>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</si>
  <si>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</si>
  <si>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</si>
  <si>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</si>
  <si>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</si>
  <si>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</si>
  <si>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</si>
  <si>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</si>
  <si>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</si>
  <si>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</si>
  <si>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</si>
  <si>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</si>
  <si>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</si>
  <si>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</si>
  <si>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</si>
  <si>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</si>
  <si>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</si>
  <si>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</si>
  <si>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</si>
  <si>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</si>
  <si>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</si>
  <si>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</si>
  <si>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</si>
  <si>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</si>
  <si>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</si>
  <si>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</si>
  <si>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</si>
  <si>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</si>
  <si>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</si>
  <si>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</si>
  <si>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</si>
  <si>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</si>
  <si>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</si>
  <si>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</si>
  <si>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</si>
  <si>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</si>
  <si>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</si>
  <si>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</si>
  <si>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</si>
  <si>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</si>
  <si>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</si>
  <si>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</si>
  <si>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</si>
  <si>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</si>
  <si>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</si>
  <si>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</si>
  <si>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</si>
  <si>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</si>
  <si>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</si>
  <si>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</si>
  <si>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</si>
  <si>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</si>
  <si>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</si>
  <si>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</si>
  <si>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</si>
  <si>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</si>
  <si>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</si>
  <si>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</si>
  <si>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</si>
  <si>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</si>
  <si>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</si>
  <si>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</si>
  <si>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</si>
  <si>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</si>
  <si>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</si>
  <si>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</si>
  <si>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</si>
  <si>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</si>
  <si>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</si>
  <si>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</si>
  <si>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</si>
  <si>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</si>
  <si>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</si>
  <si>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</si>
  <si>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</si>
  <si>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</si>
  <si>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</si>
  <si>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</si>
  <si>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</si>
  <si>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</si>
  <si>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</si>
  <si>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</si>
  <si>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</si>
  <si>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</si>
  <si>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</si>
  <si>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</si>
  <si>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</si>
  <si>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</si>
  <si>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</si>
  <si>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</si>
  <si>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</si>
  <si>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</si>
  <si>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</si>
  <si>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</si>
  <si>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</si>
  <si>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</si>
  <si>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</si>
  <si>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</si>
  <si>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</si>
  <si>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</si>
  <si>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</si>
  <si>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</si>
  <si>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</si>
  <si>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</si>
  <si>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</si>
  <si>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</si>
  <si>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</si>
  <si>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</si>
  <si>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</si>
  <si>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</si>
  <si>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</si>
  <si>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</si>
  <si>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</si>
  <si>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</si>
  <si>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</si>
  <si>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</si>
  <si>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</si>
  <si>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</si>
  <si>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</si>
  <si>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</si>
  <si>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</si>
  <si>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</si>
  <si>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</si>
  <si>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</si>
  <si>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</si>
  <si>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</si>
  <si>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</si>
  <si>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</si>
  <si>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</si>
  <si>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</si>
  <si>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</si>
  <si>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</si>
  <si>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</si>
  <si>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</si>
  <si>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</si>
  <si>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</si>
  <si>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</si>
  <si>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</si>
  <si>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</si>
  <si>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</si>
  <si>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</si>
  <si>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</si>
  <si>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</si>
  <si>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</si>
  <si>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</si>
  <si>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</si>
  <si>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</si>
  <si>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</si>
  <si>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</si>
  <si>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</si>
  <si>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</si>
  <si>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</si>
  <si>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</si>
  <si>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</si>
  <si>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</si>
  <si>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</si>
  <si>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</si>
  <si>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</si>
  <si>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</si>
  <si>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</si>
  <si>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</si>
  <si>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</si>
  <si>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</si>
  <si>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</si>
  <si>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</si>
  <si>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</si>
  <si>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</si>
  <si>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</si>
  <si>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</si>
  <si>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</si>
  <si>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</si>
  <si>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</si>
  <si>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</si>
  <si>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</si>
  <si>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</si>
  <si>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</si>
  <si>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</si>
  <si>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</si>
  <si>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</si>
  <si>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</si>
  <si>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</si>
  <si>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</si>
  <si>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</si>
  <si>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</si>
  <si>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</si>
  <si>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</si>
  <si>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</si>
  <si>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</si>
  <si>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</si>
  <si>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</si>
  <si>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</si>
  <si>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</si>
  <si>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</si>
  <si>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</si>
  <si>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</si>
  <si>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</si>
  <si>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</si>
  <si>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</si>
  <si>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</si>
  <si>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</si>
  <si>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</si>
  <si>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</si>
  <si>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</si>
  <si>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</si>
  <si>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</si>
  <si>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</si>
  <si>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</si>
  <si>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</si>
  <si>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</si>
  <si>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</si>
  <si>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</si>
  <si>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</si>
  <si>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</si>
  <si>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</si>
  <si>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</si>
  <si>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</si>
  <si>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</si>
  <si>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</si>
  <si>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</si>
  <si>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</si>
  <si>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</si>
  <si>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</si>
  <si>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</si>
  <si>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</si>
  <si>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</si>
  <si>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</si>
  <si>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</si>
  <si>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</si>
  <si>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</si>
  <si>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</si>
  <si>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</si>
  <si>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</si>
  <si>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</si>
  <si>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</si>
  <si>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</si>
  <si>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</si>
  <si>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</si>
  <si>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</si>
  <si>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</si>
  <si>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</si>
  <si>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</si>
  <si>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</si>
  <si>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</si>
  <si>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</si>
  <si>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</si>
  <si>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</si>
  <si>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</si>
  <si>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</si>
  <si>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</si>
  <si>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</si>
  <si>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</si>
  <si>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</si>
  <si>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</si>
  <si>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</si>
  <si>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</si>
  <si>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</si>
  <si>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</si>
  <si>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</si>
  <si>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</si>
  <si>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</si>
  <si>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</si>
  <si>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</si>
  <si>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</si>
  <si>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</si>
  <si>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</si>
  <si>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</si>
  <si>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</si>
  <si>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</si>
  <si>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</si>
  <si>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</si>
  <si>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</si>
  <si>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</si>
  <si>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</si>
  <si>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</si>
  <si>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</si>
  <si>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</si>
  <si>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</si>
  <si>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</si>
  <si>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</si>
  <si>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</si>
  <si>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</si>
  <si>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</si>
  <si>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</si>
  <si>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</si>
  <si>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</si>
  <si>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</si>
  <si>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</si>
  <si>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</si>
  <si>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</si>
  <si>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</si>
  <si>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</si>
  <si>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</si>
  <si>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</si>
  <si>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</si>
  <si>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</si>
  <si>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</si>
  <si>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</si>
  <si>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</si>
  <si>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</si>
  <si>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</si>
  <si>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</si>
  <si>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</si>
  <si>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</si>
  <si>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</si>
  <si>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</si>
  <si>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</si>
  <si>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</si>
  <si>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</si>
  <si>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</si>
  <si>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</si>
  <si>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</si>
  <si>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</si>
  <si>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</si>
  <si>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</si>
  <si>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</si>
  <si>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</si>
  <si>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</si>
  <si>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</si>
  <si>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</si>
  <si>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</si>
  <si>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</si>
  <si>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</si>
  <si>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</si>
  <si>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</si>
  <si>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</si>
  <si>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</si>
  <si>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</si>
  <si>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</si>
  <si>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</si>
  <si>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</si>
  <si>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</si>
  <si>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</si>
  <si>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</si>
  <si>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</si>
  <si>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</si>
  <si>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</si>
  <si>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</si>
  <si>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</si>
  <si>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</si>
  <si>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</si>
  <si>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</si>
  <si>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</si>
  <si>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</si>
  <si>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</si>
  <si>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</si>
  <si>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</si>
  <si>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</si>
  <si>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</si>
  <si>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</si>
  <si>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</si>
  <si>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</si>
  <si>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</si>
  <si>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</si>
  <si>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</si>
  <si>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</si>
  <si>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</si>
  <si>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</si>
  <si>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</si>
  <si>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</si>
  <si>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</si>
  <si>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</si>
  <si>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</si>
  <si>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</si>
  <si>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</si>
  <si>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</si>
  <si>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</si>
  <si>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</si>
  <si>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</si>
  <si>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</si>
  <si>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</si>
  <si>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</si>
  <si>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</si>
  <si>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</si>
  <si>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</si>
  <si>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</si>
  <si>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</si>
  <si>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</si>
  <si>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</si>
  <si>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</si>
  <si>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</si>
  <si>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</si>
  <si>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</si>
  <si>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</si>
  <si>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</si>
  <si>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</si>
  <si>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</si>
  <si>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</si>
  <si>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</si>
  <si>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</si>
  <si>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</si>
  <si>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</si>
  <si>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</si>
  <si>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</si>
  <si>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</si>
  <si>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</si>
  <si>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</si>
  <si>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</si>
  <si>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</si>
  <si>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</si>
  <si>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</si>
  <si>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</si>
  <si>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</si>
  <si>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</si>
  <si>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</si>
  <si>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</si>
  <si>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</si>
  <si>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</si>
  <si>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</si>
  <si>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</si>
  <si>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</si>
  <si>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</si>
  <si>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</si>
  <si>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</si>
  <si>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</si>
  <si>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</si>
  <si>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</si>
  <si>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</si>
  <si>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</si>
  <si>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</si>
  <si>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</si>
  <si>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</si>
  <si>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</si>
  <si>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</si>
  <si>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</si>
  <si>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</si>
  <si>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</si>
  <si>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</si>
  <si>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</si>
  <si>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</si>
  <si>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</si>
  <si>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</si>
  <si>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</si>
  <si>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</si>
  <si>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</si>
  <si>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</si>
  <si>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</si>
  <si>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</si>
  <si>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</si>
  <si>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</si>
  <si>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</si>
  <si>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</si>
  <si>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</si>
  <si>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</si>
  <si>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</si>
  <si>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</si>
  <si>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</si>
  <si>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</si>
  <si>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</si>
  <si>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</si>
  <si>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</si>
  <si>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</si>
  <si>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</si>
  <si>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</si>
  <si>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</si>
  <si>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</si>
  <si>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</si>
  <si>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</si>
  <si>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</si>
  <si>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</si>
  <si>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</si>
  <si>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</si>
  <si>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</si>
  <si>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</si>
  <si>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</si>
  <si>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</si>
  <si>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</si>
  <si>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</si>
  <si>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</si>
  <si>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</si>
  <si>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</si>
  <si>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</si>
  <si>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</si>
  <si>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</si>
  <si>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</si>
  <si>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</si>
  <si>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</si>
  <si>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</si>
  <si>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</si>
  <si>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</si>
  <si>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</si>
  <si>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</si>
  <si>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</si>
  <si>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</si>
  <si>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</si>
  <si>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</si>
  <si>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</si>
  <si>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</si>
  <si>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</si>
  <si>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</si>
  <si>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</si>
  <si>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</si>
  <si>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</si>
  <si>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</si>
  <si>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</si>
  <si>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</si>
  <si>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</si>
  <si>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</si>
  <si>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</si>
  <si>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</si>
  <si>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</si>
  <si>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</si>
  <si>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</si>
  <si>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</si>
  <si>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</si>
  <si>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</si>
  <si>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</si>
  <si>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</si>
  <si>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</si>
  <si>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</si>
  <si>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</si>
  <si>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</si>
  <si>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</si>
  <si>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</si>
  <si>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</si>
  <si>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</si>
  <si>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</si>
  <si>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</si>
  <si>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</si>
  <si>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</si>
  <si>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</si>
  <si>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</si>
  <si>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</si>
  <si>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</si>
  <si>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</si>
  <si>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</si>
  <si>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</si>
  <si>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</si>
  <si>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</si>
  <si>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</si>
  <si>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</si>
  <si>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</si>
  <si>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</si>
  <si>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</si>
  <si>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</si>
  <si>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</si>
  <si>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</si>
  <si>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</si>
  <si>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</si>
  <si>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</si>
  <si>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</si>
  <si>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</si>
  <si>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</si>
  <si>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</si>
  <si>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</si>
  <si>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</si>
  <si>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</si>
  <si>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</si>
  <si>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</si>
  <si>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</si>
  <si>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</si>
  <si>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</si>
  <si>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</si>
  <si>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</si>
  <si>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</si>
  <si>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</si>
  <si>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</si>
  <si>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</si>
  <si>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</si>
  <si>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</si>
  <si>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</si>
  <si>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</si>
  <si>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</si>
  <si>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</si>
  <si>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</si>
  <si>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</si>
  <si>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</si>
  <si>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</si>
  <si>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</si>
  <si>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</si>
  <si>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</si>
  <si>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</si>
  <si>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</si>
  <si>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</si>
  <si>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</si>
  <si>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</si>
  <si>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</si>
  <si>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</si>
  <si>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</si>
  <si>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</si>
  <si>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</si>
  <si>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</si>
  <si>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</si>
  <si>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</si>
  <si>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</si>
  <si>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</si>
  <si>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</si>
  <si>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</si>
  <si>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</si>
  <si>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</si>
  <si>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</si>
  <si>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</si>
  <si>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</si>
  <si>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</si>
  <si>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</si>
  <si>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</si>
  <si>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</si>
  <si>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</si>
  <si>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</si>
  <si>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</si>
  <si>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</si>
  <si>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</si>
  <si>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</si>
  <si>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</si>
  <si>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</si>
  <si>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</si>
  <si>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</si>
  <si>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</si>
  <si>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</si>
  <si>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</si>
  <si>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</si>
  <si>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</si>
  <si>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</si>
  <si>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</si>
  <si>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</si>
  <si>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</si>
  <si>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</si>
  <si>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</si>
  <si>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</si>
  <si>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</si>
  <si>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</si>
  <si>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</si>
  <si>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</si>
  <si>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</si>
  <si>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</si>
  <si>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</si>
  <si>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</si>
  <si>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</si>
  <si>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</si>
  <si>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</si>
  <si>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</si>
  <si>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</si>
  <si>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</si>
  <si>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</si>
  <si>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</si>
  <si>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</si>
  <si>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</si>
  <si>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</si>
  <si>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</si>
  <si>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</si>
  <si>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</si>
  <si>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</si>
  <si>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</si>
  <si>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</si>
  <si>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</si>
  <si>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</si>
  <si>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</si>
  <si>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</si>
  <si>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</si>
  <si>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</si>
  <si>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</si>
  <si>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</si>
  <si>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</si>
  <si>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</si>
  <si>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</si>
  <si>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</si>
  <si>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</si>
  <si>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</si>
  <si>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</si>
  <si>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</si>
  <si>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</si>
  <si>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</si>
  <si>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</si>
  <si>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</si>
  <si>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</si>
  <si>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</si>
  <si>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</si>
  <si>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</si>
  <si>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</si>
  <si>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</si>
  <si>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</si>
  <si>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</si>
  <si>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</si>
  <si>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</si>
  <si>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</si>
  <si>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</si>
  <si>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</si>
  <si>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</si>
  <si>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</si>
  <si>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</si>
  <si>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</si>
  <si>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</si>
  <si>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</si>
  <si>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</si>
  <si>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</si>
  <si>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</si>
  <si>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</si>
  <si>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</si>
  <si>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</si>
  <si>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</si>
  <si>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</si>
  <si>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</si>
  <si>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</si>
  <si>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</si>
  <si>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</si>
  <si>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</si>
  <si>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</si>
  <si>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</si>
  <si>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</si>
  <si>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</si>
  <si>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</si>
  <si>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</si>
  <si>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</si>
  <si>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</si>
  <si>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</si>
  <si>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</si>
  <si>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</si>
  <si>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</si>
  <si>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</si>
  <si>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</si>
  <si>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</si>
  <si>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</si>
  <si>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</si>
  <si>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</si>
  <si>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</si>
  <si>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</si>
  <si>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</si>
  <si>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</si>
  <si>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</si>
  <si>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</si>
  <si>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</si>
  <si>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</si>
  <si>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</si>
  <si>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</si>
  <si>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</si>
  <si>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</si>
  <si>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</si>
  <si>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</si>
  <si>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</si>
  <si>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</si>
  <si>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</si>
  <si>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</si>
  <si>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</si>
  <si>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</si>
  <si>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</si>
  <si>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</si>
  <si>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</si>
  <si>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</si>
  <si>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</si>
  <si>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</si>
  <si>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</si>
  <si>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</si>
  <si>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</si>
  <si>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</si>
  <si>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</si>
  <si>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</si>
  <si>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</si>
  <si>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</si>
  <si>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</si>
  <si>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</si>
  <si>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</si>
  <si>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</si>
  <si>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</si>
  <si>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</si>
  <si>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</si>
  <si>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</si>
  <si>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</si>
  <si>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</si>
  <si>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</si>
  <si>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</si>
  <si>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</si>
  <si>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</si>
  <si>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</si>
  <si>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</si>
  <si>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</si>
  <si>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</si>
  <si>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</si>
  <si>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</si>
  <si>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</si>
  <si>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</si>
  <si>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</si>
  <si>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</si>
  <si>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</si>
  <si>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</si>
  <si>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</si>
  <si>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</si>
  <si>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</si>
  <si>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</si>
  <si>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</si>
  <si>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</si>
  <si>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</si>
  <si>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</si>
  <si>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</si>
  <si>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</si>
  <si>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</si>
  <si>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</si>
  <si>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</si>
  <si>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</si>
  <si>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</si>
  <si>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</si>
  <si>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</si>
  <si>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</si>
  <si>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</si>
  <si>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</si>
  <si>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</si>
  <si>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</si>
  <si>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</si>
  <si>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</si>
  <si>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</si>
  <si>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</si>
  <si>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</si>
  <si>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</si>
  <si>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</si>
  <si>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</si>
  <si>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</si>
  <si>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</si>
  <si>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</si>
  <si>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</si>
  <si>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</si>
  <si>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</si>
  <si>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</si>
  <si>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</si>
  <si>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</si>
  <si>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</si>
  <si>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</si>
  <si>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</si>
  <si>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</si>
  <si>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</si>
  <si>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</si>
  <si>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</si>
  <si>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</si>
  <si>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</si>
  <si>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</si>
  <si>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</si>
  <si>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</si>
  <si>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</si>
  <si>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</si>
  <si>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</si>
  <si>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</si>
  <si>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</si>
  <si>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</si>
  <si>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</si>
  <si>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</si>
  <si>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</si>
  <si>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</si>
  <si>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</si>
  <si>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</si>
  <si>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</si>
  <si>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</si>
  <si>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</si>
  <si>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</si>
  <si>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</si>
  <si>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</si>
  <si>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</si>
  <si>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</si>
  <si>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</si>
  <si>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</si>
  <si>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</si>
  <si>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</si>
  <si>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</si>
  <si>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</si>
  <si>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</si>
  <si>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</si>
  <si>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</si>
  <si>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</si>
  <si>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</si>
  <si>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</si>
  <si>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</si>
  <si>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</si>
  <si>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</si>
  <si>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</si>
  <si>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</si>
  <si>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</si>
  <si>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</si>
  <si>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</si>
  <si>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</si>
  <si>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</si>
  <si>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</si>
  <si>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</si>
  <si>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</si>
  <si>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</si>
  <si>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</si>
  <si>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</si>
  <si>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</si>
  <si>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</si>
  <si>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</si>
  <si>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</si>
  <si>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</si>
  <si>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</si>
  <si>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</si>
  <si>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</si>
  <si>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</si>
  <si>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</si>
  <si>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</si>
  <si>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</si>
  <si>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</si>
  <si>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</si>
  <si>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</si>
  <si>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</si>
  <si>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</si>
  <si>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</si>
  <si>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</si>
  <si>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</si>
  <si>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</si>
  <si>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</si>
  <si>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</si>
  <si>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</si>
  <si>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</si>
  <si>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</si>
  <si>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</si>
  <si>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</si>
  <si>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</si>
  <si>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</si>
  <si>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</si>
  <si>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</si>
  <si>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</si>
  <si>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</si>
  <si>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</si>
  <si>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</si>
  <si>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</si>
  <si>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</si>
  <si>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</si>
  <si>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</si>
  <si>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</si>
  <si>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</si>
  <si>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</si>
  <si>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</si>
  <si>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</si>
  <si>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</si>
  <si>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</si>
  <si>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</si>
  <si>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</si>
  <si>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</si>
  <si>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</si>
  <si>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</si>
  <si>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</si>
  <si>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</si>
  <si>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</si>
  <si>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</si>
  <si>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</si>
  <si>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</si>
  <si>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</si>
  <si>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</si>
  <si>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</si>
  <si>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</si>
  <si>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</si>
  <si>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</si>
  <si>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</si>
  <si>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</si>
  <si>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</si>
  <si>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</si>
  <si>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</si>
  <si>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</si>
  <si>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</si>
  <si>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</si>
  <si>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</si>
  <si>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</si>
  <si>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</si>
  <si>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2021-63-20000118.0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</si>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</sst>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84" zoomScale="80" zoomScaleNormal="80" zoomScaleSheetLayoutView="40" zoomScalePageLayoutView="40" workbookViewId="0">
      <selection activeCell="L164" sqref="L1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220</v>
      </c>
      <c r="K20" s="142">
        <v>1075994122</v>
      </c>
      <c r="L20" s="143">
        <v>44193</v>
      </c>
      <c r="M20" s="143">
        <v>44561</v>
      </c>
      <c r="N20" s="126">
        <f>+(M20-L20)/30</f>
        <v>12.266666666666667</v>
      </c>
      <c r="O20" s="129"/>
      <c r="U20" s="125"/>
      <c r="V20" s="106">
        <f ca="1">NOW()</f>
        <v>44193.799436574074</v>
      </c>
      <c r="W20" s="106">
        <f ca="1">NOW()</f>
        <v>44193.799436574074</v>
      </c>
    </row>
    <row r="21" spans="1:23" ht="30" customHeight="1" outlineLevel="1" x14ac:dyDescent="0.25">
      <c r="A21" s="9"/>
      <c r="B21" s="72"/>
      <c r="C21" s="5"/>
      <c r="D21" s="5"/>
      <c r="E21" s="5"/>
      <c r="F21" s="5"/>
      <c r="G21" s="5"/>
      <c r="H21" s="71"/>
      <c r="I21" s="140" t="s">
        <v>862</v>
      </c>
      <c r="J21" s="141" t="s">
        <v>870</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t="s">
        <v>862</v>
      </c>
      <c r="J22" s="141" t="s">
        <v>867</v>
      </c>
      <c r="K22" s="142"/>
      <c r="L22" s="143">
        <v>44193</v>
      </c>
      <c r="M22" s="143">
        <v>44561</v>
      </c>
      <c r="N22" s="127">
        <f t="shared" ref="N22:N33" si="1">+(M22-L22)/30</f>
        <v>12.266666666666667</v>
      </c>
      <c r="O22" s="130"/>
    </row>
    <row r="23" spans="1:23" ht="30" customHeight="1" outlineLevel="1" x14ac:dyDescent="0.25">
      <c r="A23" s="9"/>
      <c r="B23" s="103"/>
      <c r="C23" s="21"/>
      <c r="D23" s="21"/>
      <c r="E23" s="21"/>
      <c r="F23" s="5"/>
      <c r="G23" s="5"/>
      <c r="H23" s="71"/>
      <c r="I23" s="140" t="s">
        <v>862</v>
      </c>
      <c r="J23" s="141" t="s">
        <v>867</v>
      </c>
      <c r="K23" s="142"/>
      <c r="L23" s="143">
        <v>44193</v>
      </c>
      <c r="M23" s="143">
        <v>44561</v>
      </c>
      <c r="N23" s="127">
        <f t="shared" si="1"/>
        <v>12.266666666666667</v>
      </c>
      <c r="O23" s="130"/>
      <c r="Q23" s="105"/>
      <c r="R23" s="55"/>
      <c r="S23" s="106"/>
      <c r="T23" s="106"/>
    </row>
    <row r="24" spans="1:23" ht="30" customHeight="1" outlineLevel="1" x14ac:dyDescent="0.25">
      <c r="A24" s="9"/>
      <c r="B24" s="103"/>
      <c r="C24" s="21"/>
      <c r="D24" s="21"/>
      <c r="E24" s="21"/>
      <c r="F24" s="5"/>
      <c r="G24" s="5"/>
      <c r="H24" s="71"/>
      <c r="I24" s="140" t="s">
        <v>862</v>
      </c>
      <c r="J24" s="141" t="s">
        <v>864</v>
      </c>
      <c r="K24" s="142"/>
      <c r="L24" s="143">
        <v>44193</v>
      </c>
      <c r="M24" s="143">
        <v>44561</v>
      </c>
      <c r="N24" s="127">
        <f t="shared" si="1"/>
        <v>12.266666666666667</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0.04</v>
      </c>
      <c r="G179" s="170">
        <f>IF(F179&gt;0,SUM(E179+F179),"")</f>
        <v>0.06</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0.06</v>
      </c>
      <c r="D185" s="93" t="s">
        <v>2633</v>
      </c>
      <c r="E185" s="96">
        <f>+(C185*SUM(K20:K35))</f>
        <v>64559647.32</v>
      </c>
      <c r="F185" s="94"/>
      <c r="G185" s="95"/>
      <c r="H185" s="90"/>
      <c r="I185" s="92" t="s">
        <v>2632</v>
      </c>
      <c r="J185" s="175">
        <f>M179</f>
        <v>0.04</v>
      </c>
      <c r="K185" s="223" t="s">
        <v>2633</v>
      </c>
      <c r="L185" s="223"/>
      <c r="M185" s="96">
        <f>+J185*K20</f>
        <v>43039764.880000003</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51" zoomScale="85" zoomScaleNormal="85" zoomScaleSheetLayoutView="40" zoomScalePageLayoutView="40" workbookViewId="0">
      <selection activeCell="E167" sqref="E16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220</v>
      </c>
      <c r="K20" s="142">
        <v>1075994122</v>
      </c>
      <c r="L20" s="143">
        <v>44193</v>
      </c>
      <c r="M20" s="143">
        <v>44561</v>
      </c>
      <c r="N20" s="126">
        <f>+(M20-L20)/30</f>
        <v>12.266666666666667</v>
      </c>
      <c r="O20" s="129"/>
      <c r="U20" s="125"/>
      <c r="V20" s="106">
        <f ca="1">NOW()</f>
        <v>44193.799436574074</v>
      </c>
      <c r="W20" s="106">
        <f ca="1">NOW()</f>
        <v>44193.799436574074</v>
      </c>
    </row>
    <row r="21" spans="1:23" ht="30" customHeight="1" outlineLevel="1" x14ac:dyDescent="0.25">
      <c r="A21" s="9"/>
      <c r="B21" s="72"/>
      <c r="C21" s="5"/>
      <c r="D21" s="5"/>
      <c r="E21" s="5"/>
      <c r="F21" s="5"/>
      <c r="G21" s="5"/>
      <c r="H21" s="161"/>
      <c r="I21" s="140" t="s">
        <v>862</v>
      </c>
      <c r="J21" s="141" t="s">
        <v>870</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t="s">
        <v>862</v>
      </c>
      <c r="J22" s="141" t="s">
        <v>867</v>
      </c>
      <c r="K22" s="142"/>
      <c r="L22" s="143">
        <v>44193</v>
      </c>
      <c r="M22" s="143">
        <v>44561</v>
      </c>
      <c r="N22" s="127">
        <f t="shared" si="0"/>
        <v>12.266666666666667</v>
      </c>
      <c r="O22" s="130"/>
    </row>
    <row r="23" spans="1:23" ht="30" customHeight="1" outlineLevel="1" x14ac:dyDescent="0.25">
      <c r="A23" s="9"/>
      <c r="B23" s="103"/>
      <c r="C23" s="21"/>
      <c r="D23" s="21"/>
      <c r="E23" s="21"/>
      <c r="F23" s="5"/>
      <c r="G23" s="5"/>
      <c r="H23" s="161"/>
      <c r="I23" s="140" t="s">
        <v>862</v>
      </c>
      <c r="J23" s="141" t="s">
        <v>867</v>
      </c>
      <c r="K23" s="142"/>
      <c r="L23" s="143">
        <v>44193</v>
      </c>
      <c r="M23" s="143">
        <v>44561</v>
      </c>
      <c r="N23" s="127">
        <f t="shared" si="0"/>
        <v>12.266666666666667</v>
      </c>
      <c r="O23" s="130"/>
      <c r="Q23" s="105"/>
      <c r="R23" s="55"/>
      <c r="S23" s="106"/>
      <c r="T23" s="106"/>
    </row>
    <row r="24" spans="1:23" ht="30" customHeight="1" outlineLevel="1" x14ac:dyDescent="0.25">
      <c r="A24" s="9"/>
      <c r="B24" s="103"/>
      <c r="C24" s="21"/>
      <c r="D24" s="21"/>
      <c r="E24" s="21"/>
      <c r="F24" s="5"/>
      <c r="G24" s="5"/>
      <c r="H24" s="161"/>
      <c r="I24" s="140" t="s">
        <v>862</v>
      </c>
      <c r="J24" s="141" t="s">
        <v>864</v>
      </c>
      <c r="K24" s="142"/>
      <c r="L24" s="143">
        <v>44193</v>
      </c>
      <c r="M24" s="143">
        <v>44561</v>
      </c>
      <c r="N24" s="127">
        <f t="shared" si="0"/>
        <v>12.266666666666667</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44193.799436574074</v>
      </c>
      <c r="W20" s="106">
        <f ca="1">NOW()</f>
        <v>44193.799436574074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44193.799436574074</v>
      </c>
      <c r="W20" s="106">
        <f ca="1">NOW()</f>
        <v>44193.799436574074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44193.799436574074</v>
      </c>
      <c r="W20" s="106">
        <f ca="1">NOW()</f>
        <v>44193.799436574074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44193.799436574074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44193.799436574074</v>
      </c>
      <c r="W20" s="106">
        <f ca="1">NOW()</f>
        <v>44193.799436574074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a65d333d-5b59-4810-bc94-b80d9325abbc"/>
    <ds:schemaRef ds:uri="http://purl.org/dc/elements/1.1/"/>
    <ds:schemaRef ds:uri="http://purl.org/dc/dcmitype/"/>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2020-12-28T17:44:37Z</cp:lastPrinted>
  <dcterms:created xsi:type="dcterms:W3CDTF">2020-10-14T21:57:42Z</dcterms:created>
  <dcterms:modified xsi:type="dcterms:W3CDTF">2020-12-29T00:14:34Z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