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<sst xmlns="http://schemas.openxmlformats.org/spreadsheetml/2006/main" count="4457" uniqueCount="2705">
  <si>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</si>
  <si>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</si>
  <si>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</si>
  <si>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</si>
  <si>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</si>
  <si>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</si>
  <si>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</si>
  <si>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</si>
  <si>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</si>
  <si>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</si>
  <si>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</si>
  <si>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</si>
  <si>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</si>
  <si>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</si>
  <si>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</si>
  <si>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</si>
  <si>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</si>
  <si>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</si>
  <si>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</si>
  <si>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</si>
  <si>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</si>
  <si>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</si>
  <si>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</si>
  <si>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</si>
  <si>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</si>
  <si>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</si>
  <si>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</si>
  <si>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</si>
  <si>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</si>
  <si>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</si>
  <si>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</si>
  <si>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</si>
  <si>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</si>
  <si>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</si>
  <si>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</si>
  <si>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</si>
  <si>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</si>
  <si>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</si>
  <si>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</si>
  <si>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</si>
  <si>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</si>
  <si>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</si>
  <si>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</si>
  <si>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</si>
  <si>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</si>
  <si>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</si>
  <si>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</si>
  <si>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</si>
  <si>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</si>
  <si>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</si>
  <si>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</si>
  <si>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</si>
  <si>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</si>
  <si>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</si>
  <si>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</si>
  <si>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</si>
  <si>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</si>
  <si>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</si>
  <si>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</si>
  <si>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</si>
  <si>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</si>
  <si>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</si>
  <si>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</si>
  <si>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</si>
  <si>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</si>
  <si>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</si>
  <si>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</si>
  <si>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</si>
  <si>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</si>
  <si>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</si>
  <si>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</si>
  <si>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</si>
  <si>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</si>
  <si>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</si>
  <si>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</si>
  <si>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</si>
  <si>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</si>
  <si>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</si>
  <si>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</si>
  <si>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</si>
  <si>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</si>
  <si>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</si>
  <si>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</si>
  <si>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</si>
  <si>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</si>
  <si>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</si>
  <si>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</si>
  <si>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</si>
  <si>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</si>
  <si>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</si>
  <si>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</si>
  <si>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</si>
  <si>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</si>
  <si>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</si>
  <si>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</si>
  <si>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</si>
  <si>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</si>
  <si>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</si>
  <si>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</si>
  <si>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</si>
  <si>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</si>
  <si>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</si>
  <si>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</si>
  <si>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</si>
  <si>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</si>
  <si>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</si>
  <si>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</si>
  <si>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</si>
  <si>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</si>
  <si>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</si>
  <si>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</si>
  <si>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</si>
  <si>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</si>
  <si>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</si>
  <si>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</si>
  <si>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</si>
  <si>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</si>
  <si>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</si>
  <si>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</si>
  <si>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</si>
  <si>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</si>
  <si>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</si>
  <si>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</si>
  <si>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</si>
  <si>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</si>
  <si>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</si>
  <si>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</si>
  <si>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</si>
  <si>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</si>
  <si>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</si>
  <si>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</si>
  <si>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</si>
  <si>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</si>
  <si>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</si>
  <si>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</si>
  <si>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</si>
  <si>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</si>
  <si>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</si>
  <si>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</si>
  <si>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</si>
  <si>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</si>
  <si>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</si>
  <si>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</si>
  <si>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</si>
  <si>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</si>
  <si>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</si>
  <si>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</si>
  <si>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</si>
  <si>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</si>
  <si>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</si>
  <si>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</si>
  <si>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</si>
  <si>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</si>
  <si>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</si>
  <si>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</si>
  <si>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</si>
  <si>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</si>
  <si>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</si>
  <si>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</si>
  <si>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</si>
  <si>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</si>
  <si>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</si>
  <si>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</si>
  <si>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</si>
  <si>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</si>
  <si>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</si>
  <si>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</si>
  <si>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</si>
  <si>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</si>
  <si>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</si>
  <si>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</si>
  <si>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</si>
  <si>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</si>
  <si>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</si>
  <si>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</si>
  <si>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</si>
  <si>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</si>
  <si>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</si>
  <si>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</si>
  <si>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</si>
  <si>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</si>
  <si>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</si>
  <si>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</si>
  <si>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</si>
  <si>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</si>
  <si>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</si>
  <si>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</si>
  <si>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</si>
  <si>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</si>
  <si>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</si>
  <si>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</si>
  <si>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</si>
  <si>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</si>
  <si>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</si>
  <si>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</si>
  <si>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</si>
  <si>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</si>
  <si>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</si>
  <si>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</si>
  <si>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</si>
  <si>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</si>
  <si>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</si>
  <si>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</si>
  <si>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</si>
  <si>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</si>
  <si>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</si>
  <si>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</si>
  <si>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</si>
  <si>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</si>
  <si>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</si>
  <si>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</si>
  <si>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</si>
  <si>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</si>
  <si>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</si>
  <si>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</si>
  <si>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</si>
  <si>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</si>
  <si>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</si>
  <si>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</si>
  <si>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</si>
  <si>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</si>
  <si>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</si>
  <si>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</si>
  <si>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</si>
  <si>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</si>
  <si>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</si>
  <si>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</si>
  <si>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</si>
  <si>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</si>
  <si>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</si>
  <si>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</si>
  <si>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</si>
  <si>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</si>
  <si>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</si>
  <si>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</si>
  <si>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</si>
  <si>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</si>
  <si>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</si>
  <si>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</si>
  <si>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</si>
  <si>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</si>
  <si>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</si>
  <si>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</si>
  <si>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</si>
  <si>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</si>
  <si>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</si>
  <si>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</si>
  <si>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</si>
  <si>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</si>
  <si>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</si>
  <si>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</si>
  <si>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</si>
  <si>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</si>
  <si>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</si>
  <si>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</si>
  <si>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</si>
  <si>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</si>
  <si>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</si>
  <si>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</si>
  <si>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</si>
  <si>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</si>
  <si>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</si>
  <si>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</si>
  <si>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</si>
  <si>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</si>
  <si>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</si>
  <si>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</si>
  <si>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</si>
  <si>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</si>
  <si>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</si>
  <si>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</si>
  <si>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</si>
  <si>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</si>
  <si>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</si>
  <si>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</si>
  <si>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</si>
  <si>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</si>
  <si>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</si>
  <si>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</si>
  <si>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</si>
  <si>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</si>
  <si>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</si>
  <si>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</si>
  <si>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</si>
  <si>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</si>
  <si>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</si>
  <si>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</si>
  <si>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</si>
  <si>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</si>
  <si>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</si>
  <si>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</si>
  <si>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</si>
  <si>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</si>
  <si>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</si>
  <si>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</si>
  <si>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</si>
  <si>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</si>
  <si>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</si>
  <si>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</si>
  <si>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</si>
  <si>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</si>
  <si>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</si>
  <si>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</si>
  <si>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</si>
  <si>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</si>
  <si>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</si>
  <si>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</si>
  <si>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</si>
  <si>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</si>
  <si>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</si>
  <si>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</si>
  <si>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</si>
  <si>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</si>
  <si>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</si>
  <si>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</si>
  <si>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</si>
  <si>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</si>
  <si>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</si>
  <si>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</si>
  <si>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</si>
  <si>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</si>
  <si>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</si>
  <si>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</si>
  <si>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</si>
  <si>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</si>
  <si>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</si>
  <si>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</si>
  <si>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</si>
  <si>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</si>
  <si>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</si>
  <si>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</si>
  <si>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</si>
  <si>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</si>
  <si>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</si>
  <si>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</si>
  <si>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</si>
  <si>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</si>
  <si>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</si>
  <si>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</si>
  <si>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</si>
  <si>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</si>
  <si>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</si>
  <si>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</si>
  <si>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</si>
  <si>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</si>
  <si>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</si>
  <si>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</si>
  <si>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</si>
  <si>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</si>
  <si>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</si>
  <si>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</si>
  <si>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</si>
  <si>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</si>
  <si>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</si>
  <si>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</si>
  <si>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</si>
  <si>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</si>
  <si>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</si>
  <si>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</si>
  <si>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</si>
  <si>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</si>
  <si>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</si>
  <si>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</si>
  <si>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</si>
  <si>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</si>
  <si>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</si>
  <si>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</si>
  <si>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</si>
  <si>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</si>
  <si>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</si>
  <si>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</si>
  <si>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</si>
  <si>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</si>
  <si>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</si>
  <si>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</si>
  <si>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</si>
  <si>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</si>
  <si>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</si>
  <si>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</si>
  <si>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</si>
  <si>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</si>
  <si>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</si>
  <si>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</si>
  <si>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</si>
  <si>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</si>
  <si>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</si>
  <si>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</si>
  <si>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</si>
  <si>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</si>
  <si>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</si>
  <si>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</si>
  <si>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</si>
  <si>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</si>
  <si>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</si>
  <si>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</si>
  <si>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</si>
  <si>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</si>
  <si>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</si>
  <si>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</si>
  <si>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</si>
  <si>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</si>
  <si>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</si>
  <si>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</si>
  <si>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</si>
  <si>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</si>
  <si>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</si>
  <si>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</si>
  <si>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</si>
  <si>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</si>
  <si>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</si>
  <si>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</si>
  <si>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</si>
  <si>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</si>
  <si>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</si>
  <si>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</si>
  <si>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</si>
  <si>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</si>
  <si>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</si>
  <si>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</si>
  <si>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</si>
  <si>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</si>
  <si>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</si>
  <si>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</si>
  <si>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</si>
  <si>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</si>
  <si>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</si>
  <si>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</si>
  <si>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</si>
  <si>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</si>
  <si>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</si>
  <si>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</si>
  <si>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</si>
  <si>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</si>
  <si>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</si>
  <si>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</si>
  <si>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</si>
  <si>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</si>
  <si>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</si>
  <si>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</si>
  <si>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</si>
  <si>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</si>
  <si>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</si>
  <si>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</si>
  <si>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</si>
  <si>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</si>
  <si>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</si>
  <si>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</si>
  <si>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</si>
  <si>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</si>
  <si>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</si>
  <si>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</si>
  <si>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</si>
  <si>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</si>
  <si>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</si>
  <si>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</si>
  <si>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</si>
  <si>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</si>
  <si>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</si>
  <si>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</si>
  <si>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</si>
  <si>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</si>
  <si>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</si>
  <si>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</si>
  <si>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</si>
  <si>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</si>
  <si>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</si>
  <si>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</si>
  <si>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</si>
  <si>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</si>
  <si>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</si>
  <si>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</si>
  <si>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</si>
  <si>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</si>
  <si>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</si>
  <si>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</si>
  <si>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</si>
  <si>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</si>
  <si>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</si>
  <si>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</si>
  <si>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</si>
  <si>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</si>
  <si>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</si>
  <si>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</si>
  <si>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</si>
  <si>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</si>
  <si>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</si>
  <si>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</si>
  <si>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</si>
  <si>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</si>
  <si>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</si>
  <si>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</si>
  <si>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</si>
  <si>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</si>
  <si>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</si>
  <si>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</si>
  <si>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</si>
  <si>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</si>
  <si>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</si>
  <si>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</si>
  <si>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</si>
  <si>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</si>
  <si>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</si>
  <si>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</si>
  <si>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</si>
  <si>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</si>
  <si>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</si>
  <si>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</si>
  <si>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</si>
  <si>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</si>
  <si>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</si>
  <si>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</si>
  <si>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</si>
  <si>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</si>
  <si>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</si>
  <si>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</si>
  <si>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</si>
  <si>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</si>
  <si>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</si>
  <si>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</si>
  <si>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</si>
  <si>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</si>
  <si>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</si>
  <si>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</si>
  <si>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</si>
  <si>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</si>
  <si>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</si>
  <si>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</si>
  <si>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</si>
  <si>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</si>
  <si>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</si>
  <si>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</si>
  <si>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</si>
  <si>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</si>
  <si>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</si>
  <si>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</si>
  <si>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</si>
  <si>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</si>
  <si>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</si>
  <si>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</si>
  <si>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</si>
  <si>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</si>
  <si>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</si>
  <si>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</si>
  <si>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</si>
  <si>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</si>
  <si>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</si>
  <si>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</si>
  <si>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</si>
  <si>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</si>
  <si>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</si>
  <si>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</si>
  <si>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</si>
  <si>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</si>
  <si>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</si>
  <si>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</si>
  <si>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</si>
  <si>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</si>
  <si>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</si>
  <si>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</si>
  <si>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</si>
  <si>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</si>
  <si>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</si>
  <si>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</si>
  <si>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</si>
  <si>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</si>
  <si>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</si>
  <si>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</si>
  <si>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</si>
  <si>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</si>
  <si>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</si>
  <si>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</si>
  <si>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</si>
  <si>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</si>
  <si>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</si>
  <si>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</si>
  <si>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</si>
  <si>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</si>
  <si>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</si>
  <si>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</si>
  <si>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</si>
  <si>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</si>
  <si>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</si>
  <si>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</si>
  <si>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</si>
  <si>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</si>
  <si>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</si>
  <si>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</si>
  <si>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</si>
  <si>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</si>
  <si>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</si>
  <si>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</si>
  <si>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</si>
  <si>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</si>
  <si>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</si>
  <si>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</si>
  <si>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</si>
  <si>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</si>
  <si>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</si>
  <si>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</si>
  <si>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</si>
  <si>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</si>
  <si>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</si>
  <si>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</si>
  <si>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</si>
  <si>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</si>
  <si>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</si>
  <si>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</si>
  <si>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</si>
  <si>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</si>
  <si>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</si>
  <si>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</si>
  <si>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</si>
  <si>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</si>
  <si>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</si>
  <si>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</si>
  <si>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</si>
  <si>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</si>
  <si>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</si>
  <si>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</si>
  <si>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</si>
  <si>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</si>
  <si>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</si>
  <si>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</si>
  <si>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</si>
  <si>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</si>
  <si>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</si>
  <si>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</si>
  <si>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</si>
  <si>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</si>
  <si>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</si>
  <si>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</si>
  <si>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</si>
  <si>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</si>
  <si>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</si>
  <si>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</si>
  <si>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</si>
  <si>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</si>
  <si>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</si>
  <si>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</si>
  <si>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</si>
  <si>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</si>
  <si>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</si>
  <si>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</si>
  <si>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</si>
  <si>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</si>
  <si>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</si>
  <si>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</si>
  <si>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</si>
  <si>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</si>
  <si>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</si>
  <si>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</si>
  <si>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</si>
  <si>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</si>
  <si>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</si>
  <si>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</si>
  <si>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</si>
  <si>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</si>
  <si>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</si>
  <si>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</si>
  <si>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</si>
  <si>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</si>
  <si>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</si>
  <si>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</si>
  <si>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</si>
  <si>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</si>
  <si>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</si>
  <si>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</si>
  <si>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</si>
  <si>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</si>
  <si>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</si>
  <si>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</si>
  <si>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</si>
  <si>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</si>
  <si>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</si>
  <si>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</si>
  <si>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</si>
  <si>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</si>
  <si>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</si>
  <si>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</si>
  <si>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</si>
  <si>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</si>
  <si>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</si>
  <si>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</si>
  <si>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</si>
  <si>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</si>
  <si>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</si>
  <si>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</si>
  <si>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</si>
  <si>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</si>
  <si>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</si>
  <si>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</si>
  <si>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</si>
  <si>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</si>
  <si>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</si>
  <si>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</si>
  <si>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</si>
  <si>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</si>
  <si>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</si>
  <si>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</si>
  <si>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</si>
  <si>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</si>
  <si>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</si>
  <si>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</si>
  <si>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</si>
  <si>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</si>
  <si>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</si>
  <si>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</si>
  <si>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</si>
  <si>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</si>
  <si>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</si>
  <si>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</si>
  <si>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</si>
  <si>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</si>
  <si>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</si>
  <si>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</si>
  <si>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</si>
  <si>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</si>
  <si>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</si>
  <si>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</si>
  <si>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</si>
  <si>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</si>
  <si>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</si>
  <si>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</si>
  <si>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</si>
  <si>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</si>
  <si>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</si>
  <si>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</si>
  <si>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</si>
  <si>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</si>
  <si>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</si>
  <si>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</si>
  <si>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</si>
  <si>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</si>
  <si>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</si>
  <si>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</si>
  <si>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</si>
  <si>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</si>
  <si>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</si>
  <si>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</si>
  <si>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</si>
  <si>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</si>
  <si>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</si>
  <si>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</si>
  <si>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</si>
  <si>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</si>
  <si>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</si>
  <si>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</si>
  <si>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</si>
  <si>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</si>
  <si>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</si>
  <si>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</si>
  <si>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</si>
  <si>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</si>
  <si>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</si>
  <si>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</si>
  <si>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</si>
  <si>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</si>
  <si>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</si>
  <si>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</si>
  <si>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</si>
  <si>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</si>
  <si>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</si>
  <si>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</si>
  <si>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</si>
  <si>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</si>
  <si>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</si>
  <si>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</si>
  <si>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</si>
  <si>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</si>
  <si>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</si>
  <si>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</si>
  <si>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</si>
  <si>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</si>
  <si>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</si>
  <si>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</si>
  <si>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</si>
  <si>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</si>
  <si>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</si>
  <si>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</si>
  <si>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</si>
  <si>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</si>
  <si>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</si>
  <si>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</si>
  <si>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</si>
  <si>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</si>
  <si>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</si>
  <si>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</si>
  <si>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</si>
  <si>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</si>
  <si>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</si>
  <si>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</si>
  <si>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</si>
  <si>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</si>
  <si>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</si>
  <si>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</si>
  <si>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</si>
  <si>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</si>
  <si>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</si>
  <si>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</si>
  <si>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</si>
  <si>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</si>
  <si>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</si>
  <si>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</si>
  <si>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</si>
  <si>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</si>
  <si>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</si>
  <si>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</si>
  <si>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</si>
  <si>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</si>
  <si>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</si>
  <si>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</si>
  <si>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</si>
  <si>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</si>
  <si>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</si>
  <si>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</si>
  <si>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</si>
  <si>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</si>
  <si>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</si>
  <si>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</si>
  <si>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</si>
  <si>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</si>
  <si>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</si>
  <si>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</si>
  <si>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</si>
  <si>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</si>
  <si>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</si>
  <si>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</si>
  <si>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</si>
  <si>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</si>
  <si>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</si>
  <si>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</si>
  <si>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</si>
  <si>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</si>
  <si>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</si>
  <si>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</si>
  <si>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</si>
  <si>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</si>
  <si>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</si>
  <si>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</si>
  <si>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</si>
  <si>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</si>
  <si>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</si>
  <si>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</si>
  <si>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</si>
  <si>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</si>
  <si>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</si>
  <si>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</si>
  <si>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</si>
  <si>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</si>
  <si>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</si>
  <si>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</si>
  <si>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</si>
  <si>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</si>
  <si>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</si>
  <si>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</si>
  <si>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</si>
  <si>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</si>
  <si>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</si>
  <si>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</si>
  <si>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</si>
  <si>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</si>
  <si>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</si>
  <si>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</si>
  <si>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</si>
  <si>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</si>
  <si>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</si>
  <si>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</si>
  <si>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</si>
  <si>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</si>
  <si>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</si>
  <si>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</si>
  <si>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</si>
  <si>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</si>
  <si>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</si>
  <si>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</si>
  <si>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</si>
  <si>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</si>
  <si>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</si>
  <si>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</si>
  <si>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</si>
  <si>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</si>
  <si>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</si>
  <si>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</si>
  <si>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</si>
  <si>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</si>
  <si>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</si>
  <si>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</si>
  <si>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</si>
  <si>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</si>
  <si>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</si>
  <si>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</si>
  <si>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</si>
  <si>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</si>
  <si>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</si>
  <si>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</si>
  <si>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</si>
  <si>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</si>
  <si>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</si>
  <si>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</si>
  <si>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</si>
  <si>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</si>
  <si>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</si>
  <si>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</si>
  <si>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</si>
  <si>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</si>
  <si>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</si>
  <si>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</si>
  <si>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</si>
  <si>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</si>
  <si>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</si>
  <si>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</si>
  <si>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</si>
  <si>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</si>
  <si>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</si>
  <si>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</si>
  <si>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</si>
  <si>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</si>
  <si>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</si>
  <si>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</si>
  <si>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</si>
  <si>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</si>
  <si>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</si>
  <si>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</si>
  <si>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</si>
  <si>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</si>
  <si>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</si>
  <si>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</si>
  <si>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</si>
  <si>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</si>
  <si>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</si>
  <si>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</si>
  <si>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</si>
  <si>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</si>
  <si>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</si>
  <si>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</si>
  <si>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</si>
  <si>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</si>
  <si>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</si>
  <si>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</si>
  <si>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</si>
  <si>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</si>
  <si>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</si>
  <si>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</si>
  <si>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</si>
  <si>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</si>
  <si>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</si>
  <si>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</si>
  <si>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</si>
  <si>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</si>
  <si>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</si>
  <si>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</si>
  <si>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</si>
  <si>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</si>
  <si>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</si>
  <si>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</si>
  <si>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</si>
  <si>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</si>
  <si>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</si>
  <si>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</si>
  <si>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</si>
  <si>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</si>
  <si>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</si>
  <si>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</si>
  <si>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</si>
  <si>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</si>
  <si>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</si>
  <si>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</si>
  <si>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</si>
  <si>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</si>
  <si>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</si>
  <si>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</si>
  <si>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</si>
  <si>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</si>
  <si>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</si>
  <si>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</si>
  <si>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</si>
  <si>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</si>
  <si>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</si>
  <si>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</si>
  <si>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</si>
  <si>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</si>
  <si>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</si>
  <si>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</si>
  <si>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</si>
  <si>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</si>
  <si>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</si>
  <si>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</si>
  <si>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</si>
  <si>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</si>
  <si>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</si>
  <si>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</si>
  <si>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</si>
  <si>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</si>
  <si>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</si>
  <si>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</si>
  <si>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</si>
  <si>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</si>
  <si>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</si>
  <si>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</si>
  <si>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</si>
  <si>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</si>
  <si>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</si>
  <si>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</si>
  <si>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</si>
  <si>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</si>
  <si>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</si>
  <si>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</si>
  <si>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</si>
  <si>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</si>
  <si>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</si>
  <si>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</si>
  <si>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</si>
  <si>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</si>
  <si>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</si>
  <si>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</si>
  <si>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</si>
  <si>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</si>
  <si>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</si>
  <si>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</si>
  <si>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</si>
  <si>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</si>
  <si>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</si>
  <si>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</si>
  <si>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</si>
  <si>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</si>
  <si>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</si>
  <si>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</si>
  <si>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</si>
  <si>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</si>
  <si>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</si>
  <si>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</si>
  <si>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</si>
  <si>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</si>
  <si>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</si>
  <si>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</si>
  <si>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</si>
  <si>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</si>
  <si>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</si>
  <si>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</si>
  <si>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</si>
  <si>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</si>
  <si>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</si>
  <si>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</si>
  <si>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</si>
  <si>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</si>
  <si>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</si>
  <si>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</si>
  <si>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</si>
  <si>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</si>
  <si>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</si>
  <si>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</si>
  <si>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</si>
  <si>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</si>
  <si>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</si>
  <si>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</si>
  <si>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</si>
  <si>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</si>
  <si>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</si>
  <si>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</si>
  <si>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</si>
  <si>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</si>
  <si>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</si>
  <si>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</si>
  <si>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</si>
  <si>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</si>
  <si>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</si>
  <si>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</si>
  <si>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</si>
  <si>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</si>
  <si>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</si>
  <si>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</si>
  <si>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</si>
  <si>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</si>
  <si>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</si>
  <si>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</si>
  <si>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</si>
  <si>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</si>
  <si>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</si>
  <si>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</si>
  <si>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</si>
  <si>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</si>
  <si>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</si>
  <si>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</si>
  <si>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</si>
  <si>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</si>
  <si>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</si>
  <si>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</si>
  <si>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</si>
  <si>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</si>
  <si>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</si>
  <si>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</si>
  <si>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</si>
  <si>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</si>
  <si>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</si>
  <si>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</si>
  <si>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</si>
  <si>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</si>
  <si>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</si>
  <si>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</si>
  <si>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</si>
  <si>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</si>
  <si>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</si>
  <si>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</si>
  <si>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</si>
  <si>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</si>
  <si>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</si>
  <si>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</si>
  <si>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</si>
  <si>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</si>
  <si>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</si>
  <si>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</si>
  <si>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</si>
  <si>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</si>
  <si>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</si>
  <si>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</si>
  <si>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</si>
  <si>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</si>
  <si>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</si>
  <si>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</si>
  <si>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</si>
  <si>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</si>
  <si>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</si>
  <si>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</si>
  <si>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</si>
  <si>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</si>
  <si>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</si>
  <si>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</si>
  <si>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</si>
  <si>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</si>
  <si>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</si>
  <si>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</si>
  <si>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</si>
  <si>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</si>
  <si>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</si>
  <si>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</si>
  <si>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</si>
  <si>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</si>
  <si>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</si>
  <si>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</si>
  <si>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</si>
  <si>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</si>
  <si>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</si>
  <si>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</si>
  <si>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</si>
  <si>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</si>
  <si>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</si>
  <si>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</si>
  <si>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</si>
  <si>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</si>
  <si>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</si>
  <si>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</si>
  <si>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</si>
  <si>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</si>
  <si>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</si>
  <si>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</si>
  <si>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</si>
  <si>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</si>
  <si>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</si>
  <si>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</si>
  <si>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</si>
  <si>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</si>
  <si>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</si>
  <si>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</si>
  <si>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</si>
  <si>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</si>
  <si>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</si>
  <si>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</si>
  <si>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</si>
  <si>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</si>
  <si>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</si>
  <si>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</si>
  <si>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</si>
  <si>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</si>
  <si>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</si>
  <si>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</si>
  <si>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</si>
  <si>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</si>
  <si>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</si>
  <si>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</si>
  <si>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</si>
  <si>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</si>
  <si>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</si>
  <si>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</si>
  <si>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</si>
  <si>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</si>
  <si>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</si>
  <si>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</si>
  <si>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</si>
  <si>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</si>
  <si>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</si>
  <si>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</si>
  <si>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</si>
  <si>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</si>
  <si>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</si>
  <si>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</si>
  <si>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</si>
  <si>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</si>
  <si>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</si>
  <si>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</si>
  <si>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</si>
  <si>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</si>
  <si>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</si>
  <si>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</si>
  <si>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</si>
  <si>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</si>
  <si>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</si>
  <si>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</si>
  <si>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</si>
  <si>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</si>
  <si>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</si>
  <si>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</si>
  <si>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</si>
  <si>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</si>
  <si>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</si>
  <si>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</si>
  <si>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</si>
  <si>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</si>
  <si>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</si>
  <si>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</si>
  <si>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</si>
  <si>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</si>
  <si>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</si>
  <si>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</si>
  <si>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</si>
  <si>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</si>
  <si>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</si>
  <si>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</si>
  <si>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</si>
  <si>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</si>
  <si>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</si>
  <si>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</si>
  <si>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</si>
  <si>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</si>
  <si>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</si>
  <si>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</si>
  <si>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</si>
  <si>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</si>
  <si>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</si>
  <si>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</si>
  <si>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</si>
  <si>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</si>
  <si>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</si>
  <si>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</si>
  <si>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</si>
  <si>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</si>
  <si>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</si>
  <si>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</si>
  <si>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</si>
  <si>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</si>
  <si>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</si>
  <si>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</si>
  <si>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</si>
  <si>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</si>
  <si>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</si>
  <si>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</si>
  <si>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</si>
  <si>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</si>
  <si>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</si>
  <si>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</si>
  <si>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</si>
  <si>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</si>
  <si>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</si>
  <si>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</si>
  <si>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</si>
  <si>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</si>
  <si>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</si>
  <si>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</si>
  <si>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</si>
  <si>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</si>
  <si>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</si>
  <si>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</si>
  <si>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</si>
  <si>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</si>
  <si>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</si>
  <si>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</si>
  <si>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</si>
  <si>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</si>
  <si>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</si>
  <si>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</si>
  <si>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</si>
  <si>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</si>
  <si>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</si>
  <si>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</si>
  <si>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</si>
  <si>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</si>
  <si>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</si>
  <si>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</si>
  <si>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</si>
  <si>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</si>
  <si>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</si>
  <si>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</si>
  <si>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</si>
  <si>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</si>
  <si>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</si>
  <si>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</si>
  <si>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</si>
  <si>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</si>
  <si>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</si>
  <si>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</si>
  <si>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</si>
  <si>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</si>
  <si>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</si>
  <si>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</si>
  <si>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</si>
  <si>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</si>
  <si>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</si>
  <si>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</si>
  <si>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</si>
  <si>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</si>
  <si>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</si>
  <si>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</si>
  <si>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</si>
  <si>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</si>
  <si>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</si>
  <si>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</si>
  <si>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</si>
  <si>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</si>
  <si>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</si>
  <si>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</si>
  <si>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</si>
  <si>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</si>
  <si>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</si>
  <si>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</si>
  <si>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</si>
  <si>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</si>
  <si>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</si>
  <si>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</si>
  <si>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</si>
  <si>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</si>
  <si>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</si>
  <si>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</si>
  <si>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</si>
  <si>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</si>
  <si>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</si>
  <si>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</si>
  <si>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</si>
  <si>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</si>
  <si>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</si>
  <si>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</si>
  <si>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</si>
  <si>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</si>
  <si>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</si>
  <si>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</si>
  <si>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</si>
  <si>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</si>
  <si>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</si>
  <si>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</si>
  <si>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</si>
  <si>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</si>
  <si>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</si>
  <si>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</si>
  <si>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</si>
  <si>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</si>
  <si>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</si>
  <si>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</si>
  <si>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</si>
  <si>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</si>
  <si>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</si>
  <si>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</si>
  <si>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</si>
  <si>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</si>
  <si>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</si>
  <si>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</si>
  <si>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</si>
  <si>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</si>
  <si>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</si>
  <si>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</si>
  <si>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</si>
  <si>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</si>
  <si>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</si>
  <si>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</si>
  <si>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</si>
  <si>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</si>
  <si>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</si>
  <si>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</si>
  <si>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</si>
  <si>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</si>
  <si>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</si>
  <si>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</si>
  <si>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</si>
  <si>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</si>
  <si>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</si>
  <si>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</si>
  <si>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</si>
  <si>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</si>
  <si>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</si>
  <si>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</si>
  <si>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</si>
  <si>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</si>
  <si>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</si>
  <si>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</si>
  <si>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</si>
  <si>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</si>
  <si>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</si>
  <si>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</si>
  <si>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</si>
  <si>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</si>
  <si>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</si>
  <si>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</si>
  <si>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</si>
  <si>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</si>
  <si>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</si>
  <si>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</si>
  <si>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</si>
  <si>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</si>
  <si>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</si>
  <si>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</si>
  <si>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</si>
  <si>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</si>
  <si>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</si>
  <si>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</si>
  <si>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</si>
  <si>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</si>
  <si>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</si>
  <si>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</si>
  <si>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</si>
  <si>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</si>
  <si>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</si>
  <si>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</si>
  <si>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</si>
  <si>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</si>
  <si>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</si>
  <si>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</si>
  <si>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</si>
  <si>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</si>
  <si>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</si>
  <si>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</si>
  <si>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</si>
  <si>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</si>
  <si>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</si>
  <si>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</si>
  <si>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</si>
  <si>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</si>
  <si>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</si>
  <si>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</si>
  <si>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</si>
  <si>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</si>
  <si>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</si>
  <si>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</si>
  <si>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</si>
  <si>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</si>
  <si>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</si>
  <si>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</si>
  <si>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</si>
  <si>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</si>
  <si>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</si>
  <si>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</si>
  <si>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</si>
  <si>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</si>
  <si>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</si>
  <si>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</si>
  <si>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</si>
  <si>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</si>
  <si>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</si>
  <si>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</si>
  <si>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</si>
  <si>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</si>
  <si>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</si>
  <si>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</si>
  <si>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</si>
  <si>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</si>
  <si>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</si>
  <si>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</si>
  <si>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</si>
  <si>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</si>
  <si>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</si>
  <si>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</si>
  <si>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</si>
  <si>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</si>
  <si>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</si>
  <si>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</si>
  <si>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</si>
  <si>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</si>
  <si>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</si>
  <si>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</si>
  <si>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</si>
  <si>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</si>
  <si>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</si>
  <si>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</si>
  <si>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</si>
  <si>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</si>
  <si>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</si>
  <si>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</si>
  <si>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</si>
  <si>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</si>
  <si>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</si>
  <si>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</si>
  <si>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</si>
  <si>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</si>
  <si>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</si>
  <si>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</si>
  <si>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</si>
  <si>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</si>
  <si>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</si>
  <si>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</si>
  <si>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</si>
  <si>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</si>
  <si>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</si>
  <si>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</si>
  <si>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</si>
  <si>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</si>
  <si>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</si>
  <si>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</si>
  <si>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</si>
  <si>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</si>
  <si>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</si>
  <si>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</si>
  <si>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</si>
  <si>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</si>
  <si>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</si>
  <si>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</si>
  <si>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</si>
  <si>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</si>
  <si>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</si>
  <si>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</si>
  <si>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</si>
  <si>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</si>
  <si>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</si>
  <si>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</si>
  <si>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</si>
  <si>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</si>
  <si>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</si>
  <si>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</si>
  <si>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</si>
  <si>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</si>
  <si>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</si>
  <si>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</si>
  <si>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</si>
  <si>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</si>
  <si>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</si>
  <si>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</si>
  <si>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</si>
  <si>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</si>
  <si>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</si>
  <si>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</si>
  <si>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</si>
  <si>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</si>
  <si>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</si>
  <si>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</si>
  <si>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</si>
  <si>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</si>
  <si>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</si>
  <si>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</si>
  <si>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</si>
  <si>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</si>
  <si>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</si>
  <si>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</si>
  <si>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</si>
  <si>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</si>
  <si>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</si>
  <si>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</si>
  <si>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</si>
  <si>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</si>
  <si>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</si>
  <si>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</si>
  <si>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</si>
  <si>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</si>
  <si>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</si>
  <si>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</si>
  <si>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</si>
  <si>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</si>
  <si>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</si>
  <si>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</si>
  <si>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</si>
  <si>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</si>
  <si>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</si>
  <si>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</si>
  <si>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</si>
  <si>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</si>
  <si>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</si>
  <si>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</si>
  <si>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</si>
  <si>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</si>
  <si>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</si>
  <si>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</si>
  <si>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</si>
  <si>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</si>
  <si>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</si>
  <si>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</si>
  <si>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</si>
  <si>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</si>
  <si>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</si>
  <si>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</si>
  <si>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</si>
  <si>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</si>
  <si>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</si>
  <si>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</si>
  <si>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</si>
  <si>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</si>
  <si>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</si>
  <si>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</si>
  <si>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</si>
  <si>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</si>
  <si>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</si>
  <si>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</si>
  <si>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</si>
  <si>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</si>
  <si>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</si>
  <si>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</si>
  <si>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</si>
  <si>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</si>
  <si>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</si>
  <si>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</si>
  <si>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</si>
  <si>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</si>
  <si>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</si>
  <si>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</si>
  <si>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</si>
  <si>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</si>
  <si>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</si>
  <si>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</si>
  <si>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</si>
  <si>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</si>
  <si>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</si>
  <si>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</si>
  <si>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</si>
  <si>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</si>
  <si>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</si>
  <si>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</si>
  <si>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</si>
  <si>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</si>
  <si>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</si>
  <si>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</si>
  <si>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</si>
  <si>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</si>
  <si>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</si>
  <si>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</si>
  <si>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</si>
  <si>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</si>
  <si>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</si>
  <si>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</si>
  <si>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</si>
  <si>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</si>
  <si>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</si>
  <si>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</si>
  <si>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</si>
  <si>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</si>
  <si>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</si>
  <si>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</si>
  <si>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</si>
  <si>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</si>
  <si>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</si>
  <si>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</si>
  <si>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</si>
  <si>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</si>
  <si>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</si>
  <si>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</si>
  <si>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</si>
  <si>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</si>
  <si>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</si>
  <si>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</si>
  <si>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</si>
  <si>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</si>
  <si>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</si>
  <si>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</si>
  <si>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</si>
  <si>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</si>
  <si>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</si>
  <si>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</si>
  <si>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</si>
  <si>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</si>
  <si>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</si>
  <si>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</si>
  <si>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</si>
  <si>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</si>
  <si>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</si>
  <si>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</si>
  <si>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</si>
  <si>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</si>
  <si>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</si>
  <si>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</si>
  <si>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</si>
  <si>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</si>
  <si>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</si>
  <si>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</si>
  <si>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</si>
  <si>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</si>
  <si>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</si>
  <si>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</si>
  <si>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</si>
  <si>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</si>
  <si>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</si>
  <si>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</si>
  <si>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</si>
  <si>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</si>
  <si>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</si>
  <si>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</si>
  <si>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</si>
  <si>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</si>
  <si>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</si>
  <si>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</si>
  <si>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</si>
  <si>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</si>
  <si>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</si>
  <si>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</si>
  <si>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</si>
  <si>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</si>
  <si>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</si>
  <si>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</si>
  <si>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</si>
  <si>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</si>
  <si>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</si>
  <si>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</si>
  <si>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</si>
  <si>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</si>
  <si>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</si>
  <si>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</si>
  <si>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</si>
  <si>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</si>
  <si>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</si>
  <si>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</si>
  <si>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</si>
  <si>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</si>
  <si>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</si>
  <si>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</si>
  <si>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</si>
  <si>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</si>
  <si>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</si>
  <si>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</si>
  <si>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</si>
  <si>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</si>
  <si>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</si>
  <si>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</si>
  <si>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</si>
  <si>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</si>
  <si>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</si>
  <si>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</si>
  <si>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</si>
  <si>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</si>
  <si>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</si>
  <si>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</si>
  <si>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</si>
  <si>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</si>
  <si>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</si>
  <si>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</si>
  <si>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</si>
  <si>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</si>
  <si>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</si>
  <si>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</si>
  <si>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</si>
  <si>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</si>
  <si>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</si>
  <si>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</si>
  <si>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</si>
  <si>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</si>
  <si>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</si>
  <si>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</si>
  <si>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</si>
  <si>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</si>
  <si>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</si>
  <si>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</si>
  <si>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</si>
  <si>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</si>
  <si>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</si>
  <si>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</si>
  <si>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</si>
  <si>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</si>
  <si>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</si>
  <si>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</si>
  <si>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</si>
  <si>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</si>
  <si>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</si>
  <si>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</si>
  <si>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</si>
  <si>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</si>
  <si>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</si>
  <si>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</si>
  <si>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</si>
  <si>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</si>
  <si>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</si>
  <si>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</si>
  <si>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</si>
  <si>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</si>
  <si>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</si>
  <si>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</si>
  <si>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</si>
  <si>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</si>
  <si>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</si>
  <si>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</si>
  <si>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</si>
  <si>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</si>
  <si>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</si>
  <si>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</si>
  <si>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</si>
  <si>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</si>
  <si>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</si>
  <si>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</si>
  <si>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</si>
  <si>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</si>
  <si>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</si>
  <si>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</si>
  <si>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</si>
  <si>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</si>
  <si>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</si>
  <si>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</si>
  <si>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</si>
  <si>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</si>
  <si>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</si>
  <si>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</si>
  <si>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</si>
  <si>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</si>
  <si>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</si>
  <si>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</si>
  <si>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</si>
  <si>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</si>
  <si>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</si>
  <si>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</si>
  <si>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</si>
  <si>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</si>
  <si>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</si>
  <si>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</si>
  <si>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</si>
  <si>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</si>
  <si>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</si>
  <si>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</si>
  <si>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</si>
  <si>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</si>
  <si>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</si>
  <si>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</si>
  <si>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</si>
  <si>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</si>
  <si>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</si>
  <si>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</si>
  <si>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</si>
  <si>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</si>
  <si>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</si>
  <si>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</si>
  <si>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</si>
  <si>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</si>
  <si>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</si>
  <si>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</si>
  <si>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</si>
  <si>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</si>
  <si>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</si>
  <si>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</si>
  <si>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</si>
  <si>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</si>
  <si>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</si>
  <si>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</si>
  <si>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</si>
  <si>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</si>
  <si>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</si>
  <si>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</si>
  <si>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</si>
  <si>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</si>
  <si>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</si>
  <si>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</si>
  <si>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</si>
  <si>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</si>
  <si>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</si>
  <si>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</si>
  <si>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</si>
  <si>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</si>
  <si>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</si>
  <si>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</si>
  <si>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</si>
  <si>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</si>
  <si>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</si>
  <si>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</si>
  <si>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</si>
  <si>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</si>
  <si>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</si>
  <si>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</si>
  <si>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</si>
  <si>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</si>
  <si>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</si>
  <si>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</si>
  <si>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</si>
  <si>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</si>
  <si>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</si>
  <si>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</si>
  <si>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</si>
  <si>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</si>
  <si>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</si>
  <si>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</si>
  <si>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</si>
  <si>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</si>
  <si>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</si>
  <si>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</si>
  <si>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</si>
  <si>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</si>
  <si>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</si>
  <si>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</si>
  <si>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</si>
  <si>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</si>
  <si>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</si>
  <si>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</si>
  <si>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</si>
  <si>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</si>
  <si>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</si>
  <si>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</si>
  <si>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</si>
  <si>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</si>
  <si>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</si>
  <si>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</si>
  <si>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</si>
  <si>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</si>
  <si>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</si>
  <si>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</si>
  <si>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</si>
  <si>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</si>
  <si>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</si>
  <si>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</si>
  <si>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</si>
  <si>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</si>
  <si>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</si>
  <si>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</si>
  <si>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</si>
  <si>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</si>
  <si>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</si>
  <si>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</si>
  <si>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</si>
  <si>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</si>
  <si>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</si>
  <si>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</si>
  <si>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</si>
  <si>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</si>
  <si>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</si>
  <si>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</si>
  <si>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</si>
  <si>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</si>
  <si>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</si>
  <si>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</si>
  <si>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</si>
  <si>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</si>
  <si>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</si>
  <si>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</si>
  <si>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</si>
  <si>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</si>
  <si>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</si>
  <si>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</si>
  <si>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</si>
  <si>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</si>
  <si>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</si>
  <si>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</si>
  <si>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</si>
  <si>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</si>
  <si>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</si>
  <si>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</si>
  <si>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</si>
  <si>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</si>
  <si>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</si>
  <si>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</si>
  <si>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</si>
  <si>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</si>
  <si>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</si>
  <si>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</si>
  <si>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</si>
  <si>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</si>
  <si>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</si>
  <si>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</si>
  <si>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</si>
  <si>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</si>
  <si>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</si>
  <si>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</si>
  <si>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</si>
  <si>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</si>
  <si>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</si>
  <si>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</si>
  <si>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</si>
  <si>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</si>
  <si>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</si>
  <si>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</si>
  <si>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</si>
  <si>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</si>
  <si>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</si>
  <si>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</si>
  <si>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</si>
  <si>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</si>
  <si>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</si>
  <si>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</si>
  <si>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</si>
  <si>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</si>
  <si>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</si>
  <si>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</si>
  <si>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</si>
  <si>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</si>
  <si>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</si>
  <si>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</si>
  <si>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</si>
  <si>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</si>
  <si>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</si>
  <si>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</si>
  <si>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</si>
  <si>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</si>
  <si>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</si>
  <si>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</si>
  <si>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</si>
  <si>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</si>
  <si>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</si>
  <si>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</si>
  <si>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</si>
  <si>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</si>
  <si>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</si>
  <si>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</si>
  <si>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</si>
  <si>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</si>
  <si>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</si>
  <si>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</si>
  <si>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</si>
  <si>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</si>
  <si>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</si>
  <si>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</si>
  <si>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</si>
  <si>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</si>
  <si>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</si>
  <si>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</si>
  <si>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</si>
  <si>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</si>
  <si>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</si>
  <si>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</si>
  <si>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</si>
  <si>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</si>
  <si>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</si>
  <si>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</si>
  <si>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</si>
  <si>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</si>
  <si>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</si>
  <si>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</si>
  <si>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</si>
  <si>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</si>
  <si>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</si>
  <si>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</si>
  <si>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</si>
  <si>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</si>
  <si>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</si>
  <si>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</si>
  <si>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</si>
  <si>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</si>
  <si>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</si>
  <si>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</si>
  <si>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</si>
  <si>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</si>
  <si>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</si>
  <si>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</si>
  <si>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</si>
  <si>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</si>
  <si>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</si>
  <si>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</si>
  <si>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</si>
  <si>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</si>
  <si>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</si>
  <si>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</si>
  <si>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</si>
  <si>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</si>
  <si>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</si>
  <si>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</si>
  <si>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</si>
  <si>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</si>
  <si>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</si>
  <si>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</si>
  <si>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</si>
  <si>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</si>
  <si>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</si>
  <si>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</si>
  <si>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</si>
  <si>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</si>
  <si>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</si>
  <si>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</si>
  <si>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</si>
  <si>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</si>
  <si>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</si>
  <si>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</si>
  <si>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</si>
  <si>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</si>
  <si>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</si>
  <si>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</si>
  <si>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</si>
  <si>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</si>
  <si>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</si>
  <si>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</si>
  <si>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</si>
  <si>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</si>
  <si>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</si>
  <si>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</si>
  <si>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</si>
  <si>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</si>
  <si>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</si>
  <si>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</si>
  <si>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</si>
  <si>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</si>
  <si>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</si>
  <si>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</si>
  <si>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</si>
  <si>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</si>
  <si>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</si>
  <si>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</si>
  <si>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</si>
  <si>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</si>
  <si>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</si>
  <si>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</si>
  <si>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</si>
  <si>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</si>
  <si>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</si>
  <si>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</si>
  <si>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</si>
  <si>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</si>
  <si>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</si>
  <si>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</si>
  <si>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</si>
  <si>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</si>
  <si>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</si>
  <si>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</si>
  <si>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</si>
  <si>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</si>
  <si>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</si>
  <si>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</si>
  <si>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</si>
  <si>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</si>
  <si>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</si>
  <si>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</si>
  <si>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</si>
  <si>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</si>
  <si>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</si>
  <si>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</si>
  <si>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</si>
  <si>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</si>
  <si>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</si>
  <si>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</si>
  <si>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</si>
  <si>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</si>
  <si>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</si>
  <si>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</si>
  <si>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</si>
  <si>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</si>
  <si>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</si>
  <si>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</si>
  <si>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</si>
  <si>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</si>
  <si>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</si>
  <si>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</si>
  <si>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</si>
  <si>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</si>
  <si>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</si>
  <si>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</si>
  <si>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</si>
  <si>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</si>
  <si>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</si>
  <si>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</si>
  <si>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</si>
  <si>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</si>
  <si>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</si>
  <si>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</si>
  <si>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</si>
  <si>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</si>
  <si>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</si>
  <si>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</si>
  <si>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</si>
  <si>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</si>
  <si>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</si>
  <si>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</si>
  <si>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</si>
  <si>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</si>
  <si>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</si>
  <si>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</si>
  <si>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</si>
  <si>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</si>
  <si>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</si>
  <si>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</si>
  <si>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</si>
  <si>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</si>
  <si>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</si>
  <si>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</si>
  <si>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</si>
  <si>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</si>
  <si>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</si>
  <si>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</si>
  <si>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</si>
  <si>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</si>
  <si>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</si>
  <si>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</si>
  <si>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</si>
  <si>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</si>
  <si>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</si>
  <si>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</si>
  <si>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</si>
  <si>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</si>
  <si>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</si>
  <si>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</si>
  <si>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</si>
  <si>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</si>
  <si>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</si>
  <si>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</si>
  <si>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</si>
  <si>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</si>
  <si>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</si>
  <si>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</si>
  <si>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</si>
  <si>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</si>
  <si>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</si>
  <si>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</si>
  <si>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</si>
  <si>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</si>
  <si>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</si>
  <si>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</si>
  <si>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</si>
  <si>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</si>
  <si>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</si>
  <si>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</si>
  <si>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</si>
  <si>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</si>
  <si>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</si>
  <si>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</si>
  <si>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</si>
  <si>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</si>
  <si>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</si>
  <si>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</si>
  <si>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</si>
  <si>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</si>
  <si>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</si>
  <si>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</si>
  <si>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</si>
  <si>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</si>
  <si>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</si>
  <si>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</si>
  <si>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</si>
  <si>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</si>
  <si>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</si>
  <si>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</si>
  <si>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</si>
  <si>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</si>
  <si>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</si>
  <si>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</si>
  <si>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</si>
  <si>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</si>
  <si>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</si>
  <si>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</si>
  <si>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</si>
  <si>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</si>
  <si>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</si>
  <si>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</si>
  <si>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</si>
  <si>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</si>
  <si>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</si>
  <si>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</si>
  <si>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</si>
  <si>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</si>
  <si>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</si>
  <si>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</si>
  <si>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</si>
  <si>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</si>
  <si>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</si>
  <si>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</si>
  <si>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</si>
  <si>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</si>
  <si>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</si>
  <si>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</si>
  <si>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</si>
  <si>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</si>
  <si>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</si>
  <si>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</si>
  <si>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</si>
  <si>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</si>
  <si>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</si>
  <si>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</si>
  <si>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</si>
  <si>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</si>
  <si>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</si>
  <si>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</si>
  <si>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</si>
  <si>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</si>
  <si>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</si>
  <si>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</si>
  <si>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</si>
  <si>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</si>
  <si>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</si>
  <si>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</si>
  <si>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</si>
  <si>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</si>
  <si>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</si>
  <si>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</si>
  <si>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</si>
  <si>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</si>
  <si>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</si>
  <si>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</si>
  <si>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</si>
  <si>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</si>
  <si>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</si>
  <si>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</si>
  <si>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</si>
  <si>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</si>
  <si>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</si>
  <si>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</si>
  <si>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</si>
  <si>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</si>
  <si>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</si>
  <si>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</si>
  <si>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</si>
  <si>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</si>
  <si>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</si>
  <si>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</si>
  <si>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</si>
  <si>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</si>
  <si>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</si>
  <si>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</si>
  <si>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</si>
  <si>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</si>
  <si>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</si>
  <si>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</si>
  <si>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</si>
  <si>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</si>
  <si>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</si>
  <si>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</si>
  <si>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</si>
  <si>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</si>
  <si>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</si>
  <si>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</si>
  <si>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</si>
  <si>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</si>
  <si>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</si>
  <si>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</si>
  <si>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</si>
  <si>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</si>
  <si>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</si>
  <si>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</si>
  <si>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</si>
  <si>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</si>
  <si>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</si>
  <si>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</si>
  <si>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</si>
  <si>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</si>
  <si>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</si>
  <si>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</si>
  <si>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</si>
  <si>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</si>
  <si>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</si>
  <si>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</si>
  <si>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</si>
  <si>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</si>
  <si>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</si>
  <si>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</si>
  <si>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</si>
  <si>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</si>
  <si>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</si>
  <si>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</si>
  <si>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</si>
  <si>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</si>
  <si>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</si>
  <si>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</si>
  <si>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</si>
  <si>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</si>
  <si>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</si>
  <si>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</si>
  <si>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</si>
  <si>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</si>
  <si>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</si>
  <si>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</si>
  <si>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</si>
  <si>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</si>
  <si>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</si>
  <si>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</si>
  <si>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</si>
  <si>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</si>
  <si>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</si>
  <si>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</si>
  <si>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</si>
  <si>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</si>
  <si>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</si>
  <si>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</si>
  <si>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</si>
  <si>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</si>
  <si>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</si>
  <si>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</si>
  <si>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</si>
  <si>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</si>
  <si>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</si>
  <si>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</si>
  <si>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</si>
  <si>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</si>
  <si>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</si>
  <si>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</si>
  <si>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</si>
  <si>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</si>
  <si>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</si>
  <si>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</si>
  <si>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</si>
  <si>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</si>
  <si>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</si>
  <si>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</si>
  <si>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</si>
  <si>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</si>
  <si>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</si>
  <si>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</si>
  <si>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</si>
  <si>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</si>
  <si>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</si>
  <si>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</si>
  <si>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</si>
  <si>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</si>
  <si>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</si>
  <si>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</si>
  <si>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</si>
  <si>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</si>
  <si>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</si>
  <si>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</si>
  <si>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</si>
  <si>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</si>
  <si>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</si>
  <si>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</si>
  <si>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</si>
  <si>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</si>
  <si>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</si>
  <si>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</si>
  <si>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</si>
  <si>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</si>
  <si>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</si>
  <si>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</si>
  <si>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</si>
  <si>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</si>
  <si>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</si>
  <si>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</si>
  <si>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</si>
  <si>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</si>
  <si>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</si>
  <si>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</si>
  <si>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</si>
  <si>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</si>
  <si>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</si>
  <si>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</si>
  <si>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</si>
  <si>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</si>
  <si>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</si>
  <si>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</si>
  <si>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</si>
  <si>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</si>
  <si>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</si>
  <si>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</si>
  <si>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</si>
  <si>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</si>
  <si>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</si>
  <si>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</si>
  <si>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</si>
  <si>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</si>
  <si>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</si>
  <si>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</si>
  <si>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</si>
  <si>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</si>
  <si>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</si>
  <si>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</si>
  <si>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</si>
  <si>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</si>
  <si>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</si>
  <si>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</si>
  <si>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</si>
  <si>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</si>
  <si>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</si>
  <si>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</si>
  <si>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</si>
  <si>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</si>
  <si>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</si>
  <si>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</si>
  <si>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</si>
  <si>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</si>
  <si>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</si>
  <si>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</si>
  <si>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</si>
  <si>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</si>
  <si>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</si>
  <si>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</si>
  <si>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</si>
  <si>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</si>
  <si>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</si>
  <si>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</si>
  <si>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</si>
  <si>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</si>
  <si>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</si>
  <si>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</si>
  <si>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</si>
  <si>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</si>
  <si>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</si>
  <si>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</si>
  <si>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</si>
  <si>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</si>
  <si>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</si>
  <si>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</si>
  <si>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</si>
  <si>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</si>
  <si>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</si>
  <si>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</si>
  <si>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</si>
  <si>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</si>
  <si>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</si>
  <si>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</si>
  <si>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</si>
  <si>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</si>
  <si>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</si>
  <si>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</si>
  <si>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</si>
  <si>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</si>
  <si>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</si>
  <si>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</si>
  <si>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</si>
  <si>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</si>
  <si>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</si>
  <si>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</si>
  <si>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</si>
  <si>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</si>
  <si>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</si>
  <si>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</si>
  <si>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</si>
  <si>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</si>
  <si>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</si>
  <si>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</si>
  <si>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</si>
  <si>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</si>
  <si>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</si>
  <si>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</si>
  <si>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</si>
  <si>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</si>
  <si>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</si>
  <si>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</si>
  <si>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</si>
  <si>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</si>
  <si>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</si>
  <si>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</si>
  <si>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</si>
  <si>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</si>
  <si>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</si>
  <si>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</si>
  <si>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</si>
  <si>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</si>
  <si>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</si>
  <si>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</si>
  <si>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</si>
  <si>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</si>
  <si>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</si>
  <si>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</si>
  <si>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</si>
  <si>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</si>
  <si>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</si>
  <si>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</si>
  <si>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</si>
  <si>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</si>
  <si>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</si>
  <si>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</si>
  <si>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</si>
  <si>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</si>
  <si>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</si>
  <si>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</si>
  <si>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</si>
  <si>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</si>
  <si>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</si>
  <si>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</si>
  <si>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</si>
  <si>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</si>
  <si>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</si>
  <si>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</si>
  <si>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</si>
  <si>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</si>
  <si>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</si>
  <si>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</si>
  <si>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</si>
  <si>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</si>
  <si>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</si>
  <si>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</si>
  <si>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</si>
  <si>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</si>
  <si>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</si>
  <si>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</si>
  <si>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</si>
  <si>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</si>
  <si>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</si>
  <si>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</si>
  <si>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</si>
  <si>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</si>
  <si>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</si>
  <si>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</si>
  <si>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</si>
  <si>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</si>
  <si>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</si>
  <si>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</si>
  <si>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</si>
  <si>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</si>
  <si>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</si>
  <si>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</si>
  <si>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</si>
  <si>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</si>
  <si>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</si>
  <si>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</si>
  <si>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</si>
  <si>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</si>
  <si>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</si>
  <si>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</si>
  <si>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</si>
  <si>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</si>
  <si>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</si>
  <si>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</si>
  <si>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</si>
  <si>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</si>
  <si>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</si>
  <si>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</si>
  <si>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</si>
  <si>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</si>
  <si>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</si>
  <si>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</si>
  <si>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</si>
  <si>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</si>
  <si>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</si>
  <si>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</si>
  <si>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</si>
  <si>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</si>
  <si>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</si>
  <si>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</si>
  <si>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</si>
  <si>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</si>
  <si>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</si>
  <si>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</si>
  <si>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</si>
  <si>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</si>
  <si>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</si>
  <si>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</si>
  <si>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</si>
  <si>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</si>
  <si>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</si>
  <si>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</si>
  <si>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</si>
  <si>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</si>
  <si>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</si>
  <si>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</si>
  <si>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</si>
  <si>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</si>
  <si>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</si>
  <si>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</si>
  <si>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</si>
  <si>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</si>
  <si>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</si>
  <si>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</si>
  <si>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</si>
  <si>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</si>
  <si>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</si>
  <si>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</si>
  <si>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</si>
  <si>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</si>
  <si>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</si>
  <si>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</si>
  <si>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</si>
  <si>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</si>
  <si>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</si>
  <si>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</si>
  <si>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</si>
  <si>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</si>
  <si>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</si>
  <si>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</si>
  <si>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</si>
  <si>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</si>
  <si>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</si>
  <si>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</si>
  <si>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</si>
  <si>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</si>
  <si>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</si>
  <si>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</si>
  <si>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</si>
  <si>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</si>
  <si>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</si>
  <si>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</si>
  <si>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</si>
  <si>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</si>
  <si>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</si>
  <si>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</si>
  <si>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</si>
  <si>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</si>
  <si>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</si>
  <si>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</si>
  <si>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</si>
  <si>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</si>
  <si>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</si>
  <si>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</si>
  <si>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</si>
  <si>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</si>
  <si>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</si>
  <si>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</si>
  <si>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</si>
  <si>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</si>
  <si>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</si>
  <si>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</si>
  <si>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</si>
  <si>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</si>
  <si>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</si>
  <si>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</si>
  <si>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</si>
  <si>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</si>
  <si>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</si>
  <si>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</si>
  <si>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</si>
  <si>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</si>
  <si>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</si>
  <si>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</si>
  <si>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</si>
  <si>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</si>
  <si>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</si>
  <si>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</si>
  <si>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</si>
  <si>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</si>
  <si>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</si>
  <si>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</si>
  <si>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</si>
  <si>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</si>
  <si>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</si>
  <si>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</si>
  <si>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</si>
  <si>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</si>
  <si>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</si>
  <si>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</si>
  <si>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2021-44-50000024</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</si>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</sst>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0" zoomScale="70" zoomScaleNormal="70" zoomScaleSheetLayoutView="40" zoomScalePageLayoutView="40" workbookViewId="0">
      <selection activeCell="D29" sqref="D2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70" t="str">
        <f>HYPERLINK("#Integrante_1!A109","CAPACIDAD RESIDUAL")</f>
        <v>CAPACIDAD RESIDUAL</v>
      </c>
      <c r="F8" s="271"/>
      <c r="G8" s="27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70" t="str">
        <f>HYPERLINK("#Integrante_1!A162","TALENTO HUMANO")</f>
        <v>TALENTO HUMANO</v>
      </c>
      <c r="F9" s="271"/>
      <c r="G9" s="27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70" t="str">
        <f>HYPERLINK("#Integrante_1!F162","INFRAESTRUCTURA")</f>
        <v>INFRAESTRUCTURA</v>
      </c>
      <c r="F10" s="271"/>
      <c r="G10" s="27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7" t="s">
        <v>8</v>
      </c>
      <c r="M15" s="267"/>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97" t="s">
        <v>2704</v>
      </c>
      <c r="G20" s="5"/>
      <c r="H20" s="273"/>
      <c r="I20" s="148" t="s">
        <v>1154</v>
      </c>
      <c r="J20" s="149" t="s">
        <v>699</v>
      </c>
      <c r="K20" s="150">
        <v>482727870</v>
      </c>
      <c r="L20" s="151">
        <v>44194</v>
      </c>
      <c r="M20" s="151">
        <v>44561</v>
      </c>
      <c r="N20" s="134">
        <f>+(M20-L20)/30</f>
        <v>12.233333333333333</v>
      </c>
      <c r="O20" s="137"/>
      <c r="U20" s="133"/>
      <c r="V20" s="106">
        <f ca="1">NOW()</f>
        <v>44194.527925347225</v>
      </c>
      <c r="W20" s="106">
        <f ca="1">NOW()</f>
        <v>44194.527925347225</v>
      </c>
    </row>
    <row r="21" spans="1:23" ht="30" customHeight="1" outlineLevel="1" x14ac:dyDescent="0.3">
      <c r="A21" s="9"/>
      <c r="B21" s="71"/>
      <c r="C21" s="5"/>
      <c r="D21" s="5"/>
      <c r="E21" s="5"/>
      <c r="F21" s="5"/>
      <c r="G21" s="5"/>
      <c r="H21" s="70"/>
      <c r="I21" s="148" t="s">
        <v>1154</v>
      </c>
      <c r="J21" s="149" t="s">
        <v>702</v>
      </c>
      <c r="K21" s="150">
        <v>482727870</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 xml:space="preserve">ASOCIACIÓN DE PRODUCTORES DE LA REGION CARIBE </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2702</v>
      </c>
      <c r="J39" s="208"/>
      <c r="K39" s="208"/>
      <c r="L39" s="208"/>
      <c r="M39" s="208"/>
      <c r="N39" s="208"/>
      <c r="O39" s="12"/>
    </row>
    <row r="40" spans="1:16" ht="15"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8" t="s">
        <v>2618</v>
      </c>
      <c r="C165" s="238"/>
      <c r="D165" s="238"/>
      <c r="E165" s="8"/>
      <c r="F165" s="5"/>
      <c r="G165" s="239" t="s">
        <v>2618</v>
      </c>
      <c r="H165" s="239"/>
      <c r="I165" s="240" t="s">
        <v>1164</v>
      </c>
      <c r="J165" s="241"/>
      <c r="K165" s="241"/>
      <c r="L165" s="241"/>
      <c r="M165" s="241"/>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2" t="s">
        <v>2648</v>
      </c>
      <c r="J167" s="243"/>
      <c r="K167" s="243"/>
      <c r="L167" s="243"/>
      <c r="M167" s="243"/>
      <c r="N167" s="243"/>
      <c r="O167" s="244"/>
      <c r="U167" s="51"/>
    </row>
    <row r="168" spans="1:28" x14ac:dyDescent="0.3">
      <c r="A168" s="9"/>
      <c r="B168" s="212" t="s">
        <v>2662</v>
      </c>
      <c r="C168" s="212"/>
      <c r="D168" s="212"/>
      <c r="E168" s="8"/>
      <c r="F168" s="5"/>
      <c r="H168" s="82" t="s">
        <v>2661</v>
      </c>
      <c r="I168" s="242"/>
      <c r="J168" s="243"/>
      <c r="K168" s="243"/>
      <c r="L168" s="243"/>
      <c r="M168" s="243"/>
      <c r="N168" s="243"/>
      <c r="O168" s="244"/>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HYPERLINK("#Integrante_1!A1","INICIO")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4" x14ac:dyDescent="0.3">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56" t="s">
        <v>2674</v>
      </c>
      <c r="J179" s="257"/>
      <c r="K179" s="257"/>
      <c r="L179" s="258"/>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28963672.199999999</v>
      </c>
      <c r="F185" s="93"/>
      <c r="G185" s="94"/>
      <c r="H185" s="89"/>
      <c r="I185" s="91" t="s">
        <v>2632</v>
      </c>
      <c r="J185" s="183">
        <f>M179</f>
        <v>0.02</v>
      </c>
      <c r="K185" s="252" t="s">
        <v>2633</v>
      </c>
      <c r="L185" s="252"/>
      <c r="M185" s="95">
        <f>+J185*K20</f>
        <v>9654557.4000000004</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ht="15" thickBot="1" x14ac:dyDescent="0.35">
      <c r="A190" s="231"/>
      <c r="B190" s="232"/>
      <c r="C190" s="232"/>
      <c r="D190" s="232"/>
      <c r="E190" s="232"/>
      <c r="F190" s="232"/>
      <c r="G190" s="232"/>
      <c r="H190" s="232"/>
      <c r="I190" s="232"/>
      <c r="J190" s="232"/>
      <c r="K190" s="232"/>
      <c r="L190" s="232"/>
      <c r="M190" s="232"/>
      <c r="N190" s="232"/>
      <c r="O190" s="233"/>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5" t="s">
        <v>2641</v>
      </c>
      <c r="C192" s="225"/>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16" zoomScale="56" zoomScaleNormal="56" zoomScaleSheetLayoutView="40" zoomScalePageLayoutView="40" workbookViewId="0">
      <selection activeCell="E46" sqref="E4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70" t="str">
        <f>HYPERLINK("#Integrante_2!A109","CAPACIDAD RESIDUAL")</f>
        <v>CAPACIDAD RESIDUAL</v>
      </c>
      <c r="F8" s="271"/>
      <c r="G8" s="27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70" t="str">
        <f>HYPERLINK("#Integrante_2!A162","TALENTO HUMANO")</f>
        <v>TALENTO HUMANO</v>
      </c>
      <c r="F9" s="271"/>
      <c r="G9" s="27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70" t="str">
        <f>HYPERLINK("#Integrante_2!F162","INFRAESTRUCTURA")</f>
        <v>INFRAESTRUCTURA</v>
      </c>
      <c r="F10" s="271"/>
      <c r="G10" s="27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67" t="s">
        <v>8</v>
      </c>
      <c r="M15" s="267"/>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97" t="s">
        <v>2704</v>
      </c>
      <c r="G20" s="5"/>
      <c r="H20" s="273"/>
      <c r="I20" s="148" t="s">
        <v>1154</v>
      </c>
      <c r="J20" s="149" t="s">
        <v>699</v>
      </c>
      <c r="K20" s="150">
        <v>482727870</v>
      </c>
      <c r="L20" s="151">
        <v>44194</v>
      </c>
      <c r="M20" s="151">
        <v>44561</v>
      </c>
      <c r="N20" s="134">
        <f>+(M20-L20)/30</f>
        <v>12.233333333333333</v>
      </c>
      <c r="O20" s="137"/>
      <c r="U20" s="133"/>
      <c r="V20" s="106">
        <f ca="1">NOW()</f>
        <v>44194.527925347225</v>
      </c>
      <c r="W20" s="106">
        <f ca="1">NOW()</f>
        <v>44194.527925347225</v>
      </c>
    </row>
    <row r="21" spans="1:23" ht="30" customHeight="1" outlineLevel="1" x14ac:dyDescent="0.3">
      <c r="A21" s="9"/>
      <c r="B21" s="71"/>
      <c r="C21" s="5"/>
      <c r="D21" s="5"/>
      <c r="E21" s="5"/>
      <c r="F21" s="5"/>
      <c r="G21" s="5"/>
      <c r="H21" s="169"/>
      <c r="I21" s="148" t="s">
        <v>1154</v>
      </c>
      <c r="J21" s="149" t="s">
        <v>702</v>
      </c>
      <c r="K21" s="150">
        <v>482727870</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ASOCIACIÓN DE AUTORIDADES TRADICIONALES INDIGENAS KOTTUSHIWAYAA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2702</v>
      </c>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HYPERLINK("#Integrante_2!A1","INICIO")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t="s">
        <v>2622</v>
      </c>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48" t="s">
        <v>2674</v>
      </c>
      <c r="J179" s="249"/>
      <c r="K179" s="249"/>
      <c r="L179" s="250"/>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28963672.199999999</v>
      </c>
      <c r="F185" s="93"/>
      <c r="G185" s="94"/>
      <c r="H185" s="89"/>
      <c r="I185" s="91" t="s">
        <v>2632</v>
      </c>
      <c r="J185" s="183">
        <f>M179</f>
        <v>0.02</v>
      </c>
      <c r="K185" s="252" t="s">
        <v>2633</v>
      </c>
      <c r="L185" s="252"/>
      <c r="M185" s="95">
        <f>+J185*K20</f>
        <v>9654557.4000000004</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70" t="str">
        <f>HYPERLINK("#Integrante_3!A109","CAPACIDAD RESIDUAL")</f>
        <v>CAPACIDAD RESIDUAL</v>
      </c>
      <c r="F8" s="271"/>
      <c r="G8" s="27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70" t="str">
        <f>HYPERLINK("#Integrante_3!A162","TALENTO HUMANO")</f>
        <v>TALENTO HUMANO</v>
      </c>
      <c r="F9" s="271"/>
      <c r="G9" s="27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70" t="str">
        <f>HYPERLINK("#Integrante_3!F162","INFRAESTRUCTURA")</f>
        <v>INFRAESTRUCTURA</v>
      </c>
      <c r="F10" s="271"/>
      <c r="G10" s="27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44194.527925347225</v>
      </c>
      <c r="W20" s="106">
        <f ca="1">NOW()</f>
        <v>44194.527925347225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2674</v>
      </c>
      <c r="J174" s="206"/>
      <c r="K174" s="206"/>
      <c r="L174" s="206"/>
      <c r="M174" s="206"/>
      <c r="O174" s="184" t="str">
        <f>HYPERLINK("#Integrante_3!A1","INICIO")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63"/>
      <c r="S175" s="19"/>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63" t="s">
        <v>2623</v>
      </c>
      <c r="S176" s="19"/>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2674</v>
      </c>
      <c r="J177" s="249"/>
      <c r="K177" s="249"/>
      <c r="L177" s="250"/>
      <c r="M177" s="177"/>
      <c r="O177" s="8"/>
      <c r="Q177" s="19"/>
      <c r="R177" s="178" t="str">
        <f>IF(M177&gt;0,SUM(L177+M177),"")</f>
        <v/>
      </c>
      <c r="S177" s="19"/>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70" t="str">
        <f>HYPERLINK("#Integrante_4!A109","CAPACIDAD RESIDUAL")</f>
        <v>CAPACIDAD RESIDUAL</v>
      </c>
      <c r="F8" s="271"/>
      <c r="G8" s="27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70" t="str">
        <f>HYPERLINK("#Integrante_4!A162","TALENTO HUMANO")</f>
        <v>TALENTO HUMANO</v>
      </c>
      <c r="F9" s="271"/>
      <c r="G9" s="27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70" t="str">
        <f>HYPERLINK("#Integrante_4!F162","INFRAESTRUCTURA")</f>
        <v>INFRAESTRUCTURA</v>
      </c>
      <c r="F10" s="271"/>
      <c r="G10" s="27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44194.527925347225</v>
      </c>
      <c r="W20" s="106">
        <f ca="1">NOW()</f>
        <v>44194.527925347225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HYPERLINK("#Integrante_4!A1","INICIO")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63"/>
      <c r="S177" s="19"/>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63" t="s">
        <v>2623</v>
      </c>
      <c r="S178" s="19"/>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2674</v>
      </c>
      <c r="J179" s="249"/>
      <c r="K179" s="249"/>
      <c r="L179" s="250"/>
      <c r="M179" s="177"/>
      <c r="O179" s="8"/>
      <c r="Q179" s="19"/>
      <c r="R179" s="178" t="str">
        <f>IF(M179&gt;0,SUM(L179+M179),"")</f>
        <v/>
      </c>
      <c r="S179" s="19"/>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70" t="str">
        <f>HYPERLINK("#Integrante_5!A109","CAPACIDAD RESIDUAL")</f>
        <v>CAPACIDAD RESIDUAL</v>
      </c>
      <c r="F8" s="271"/>
      <c r="G8" s="27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70" t="str">
        <f>HYPERLINK("#Integrante_5!A162","TALENTO HUMANO")</f>
        <v>TALENTO HUMANO</v>
      </c>
      <c r="F9" s="271"/>
      <c r="G9" s="27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70" t="str">
        <f>HYPERLINK("#Integrante_5!F162","INFRAESTRUCTURA")</f>
        <v>INFRAESTRUCTURA</v>
      </c>
      <c r="F10" s="271"/>
      <c r="G10" s="27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44194.527925347225</v>
      </c>
      <c r="W20" s="106">
        <f ca="1">NOW()</f>
        <v>44194.527925347225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2678</v>
      </c>
      <c r="J174" s="206"/>
      <c r="K174" s="206"/>
      <c r="L174" s="206"/>
      <c r="M174" s="206"/>
      <c r="O174" s="184" t="str">
        <f>HYPERLINK("#Integrante_5!A1","INICIO")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9"/>
      <c r="S175" s="163"/>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9"/>
      <c r="S176" s="163" t="s">
        <v>2623</v>
      </c>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2672</v>
      </c>
      <c r="J177" s="249"/>
      <c r="K177" s="249"/>
      <c r="L177" s="250"/>
      <c r="M177" s="177"/>
      <c r="O177" s="8"/>
      <c r="Q177" s="19"/>
      <c r="R177" s="19"/>
      <c r="S177" s="178" t="str">
        <f>IF(M177&gt;0,SUM(L177+M177),"")</f>
        <v/>
      </c>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44194.527925347225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70" t="str">
        <f>HYPERLINK("#Integrante_6!A109","CAPACIDAD RESIDUAL")</f>
        <v>CAPACIDAD RESIDUAL</v>
      </c>
      <c r="F8" s="271"/>
      <c r="G8" s="27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70" t="str">
        <f>HYPERLINK("#Integrante_6!A162","TALENTO HUMANO")</f>
        <v>TALENTO HUMANO</v>
      </c>
      <c r="F9" s="271"/>
      <c r="G9" s="27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70" t="str">
        <f>HYPERLINK("#Integrante_6!F162","INFRAESTRUCTURA")</f>
        <v>INFRAESTRUCTURA</v>
      </c>
      <c r="F10" s="271"/>
      <c r="G10" s="27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44194.527925347225</v>
      </c>
      <c r="W20" s="106">
        <f ca="1">NOW()</f>
        <v>44194.527925347225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HYPERLINK("#Integrante_6!A1","INICIO")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2672</v>
      </c>
      <c r="J179" s="249"/>
      <c r="K179" s="249"/>
      <c r="L179" s="250"/>
      <c r="M179" s="177"/>
      <c r="O179" s="8"/>
      <c r="Q179" s="19"/>
      <c r="R179" s="19"/>
      <c r="S179" s="178" t="str">
        <f>IF(M179&gt;0,SUM(L179+M179),"")</f>
        <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2020-12-29T17:39:35Z</cp:lastPrinted>
  <dcterms:created xsi:type="dcterms:W3CDTF">2020-10-14T21:57:42Z</dcterms:created>
  <dcterms:modified xsi:type="dcterms:W3CDTF">2020-12-29T17:40:21Z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