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3040" windowHeight="9192"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<sst xmlns="http://schemas.openxmlformats.org/spreadsheetml/2006/main" count="4453" uniqueCount="2707">
  <si>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</si>
  <si>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</si>
  <si>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</si>
  <si>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</si>
  <si>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</si>
  <si>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</si>
  <si>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</si>
  <si>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</si>
  <si>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</si>
  <si>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</si>
  <si>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</si>
  <si>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</si>
  <si>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</si>
  <si>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</si>
  <si>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</si>
  <si>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</si>
  <si>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</si>
  <si>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</si>
  <si>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</si>
  <si>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</si>
  <si>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</si>
  <si>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</si>
  <si>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</si>
  <si>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</si>
  <si>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</si>
  <si>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</si>
  <si>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</si>
  <si>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</si>
  <si>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</si>
  <si>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</si>
  <si>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</si>
  <si>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</si>
  <si>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</si>
  <si>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</si>
  <si>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</si>
  <si>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</si>
  <si>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</si>
  <si>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</si>
  <si>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</si>
  <si>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</si>
  <si>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</si>
  <si>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</si>
  <si>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</si>
  <si>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</si>
  <si>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</si>
  <si>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</si>
  <si>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</si>
  <si>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</si>
  <si>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</si>
  <si>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</si>
  <si>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</si>
  <si>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</si>
  <si>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</si>
  <si>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</si>
  <si>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</si>
  <si>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</si>
  <si>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</si>
  <si>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</si>
  <si>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</si>
  <si>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</si>
  <si>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</si>
  <si>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</si>
  <si>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</si>
  <si>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</si>
  <si>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</si>
  <si>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</si>
  <si>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</si>
  <si>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</si>
  <si>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</si>
  <si>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</si>
  <si>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</si>
  <si>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</si>
  <si>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</si>
  <si>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</si>
  <si>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</si>
  <si>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</si>
  <si>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</si>
  <si>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</si>
  <si>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</si>
  <si>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</si>
  <si>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</si>
  <si>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</si>
  <si>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</si>
  <si>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</si>
  <si>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</si>
  <si>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</si>
  <si>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</si>
  <si>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</si>
  <si>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</si>
  <si>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</si>
  <si>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</si>
  <si>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</si>
  <si>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</si>
  <si>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</si>
  <si>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</si>
  <si>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</si>
  <si>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</si>
  <si>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</si>
  <si>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</si>
  <si>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</si>
  <si>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</si>
  <si>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</si>
  <si>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</si>
  <si>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</si>
  <si>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</si>
  <si>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</si>
  <si>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</si>
  <si>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</si>
  <si>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</si>
  <si>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</si>
  <si>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</si>
  <si>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</si>
  <si>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</si>
  <si>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</si>
  <si>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</si>
  <si>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</si>
  <si>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</si>
  <si>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</si>
  <si>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</si>
  <si>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</si>
  <si>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</si>
  <si>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</si>
  <si>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</si>
  <si>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</si>
  <si>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</si>
  <si>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</si>
  <si>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</si>
  <si>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</si>
  <si>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</si>
  <si>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</si>
  <si>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</si>
  <si>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</si>
  <si>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</si>
  <si>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</si>
  <si>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</si>
  <si>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</si>
  <si>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</si>
  <si>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</si>
  <si>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</si>
  <si>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</si>
  <si>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</si>
  <si>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</si>
  <si>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</si>
  <si>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</si>
  <si>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</si>
  <si>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</si>
  <si>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</si>
  <si>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</si>
  <si>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</si>
  <si>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</si>
  <si>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</si>
  <si>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</si>
  <si>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</si>
  <si>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</si>
  <si>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</si>
  <si>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</si>
  <si>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</si>
  <si>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</si>
  <si>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</si>
  <si>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</si>
  <si>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</si>
  <si>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</si>
  <si>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</si>
  <si>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</si>
  <si>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</si>
  <si>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</si>
  <si>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</si>
  <si>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</si>
  <si>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</si>
  <si>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</si>
  <si>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</si>
  <si>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</si>
  <si>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</si>
  <si>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</si>
  <si>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</si>
  <si>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</si>
  <si>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</si>
  <si>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</si>
  <si>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</si>
  <si>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</si>
  <si>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</si>
  <si>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</si>
  <si>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</si>
  <si>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</si>
  <si>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</si>
  <si>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</si>
  <si>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</si>
  <si>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</si>
  <si>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</si>
  <si>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</si>
  <si>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</si>
  <si>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</si>
  <si>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</si>
  <si>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</si>
  <si>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</si>
  <si>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</si>
  <si>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</si>
  <si>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</si>
  <si>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</si>
  <si>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</si>
  <si>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</si>
  <si>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</si>
  <si>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</si>
  <si>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</si>
  <si>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</si>
  <si>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</si>
  <si>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</si>
  <si>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</si>
  <si>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</si>
  <si>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</si>
  <si>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</si>
  <si>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</si>
  <si>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</si>
  <si>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</si>
  <si>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</si>
  <si>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</si>
  <si>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</si>
  <si>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</si>
  <si>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</si>
  <si>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</si>
  <si>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</si>
  <si>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</si>
  <si>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</si>
  <si>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</si>
  <si>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</si>
  <si>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</si>
  <si>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</si>
  <si>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</si>
  <si>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</si>
  <si>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</si>
  <si>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</si>
  <si>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</si>
  <si>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</si>
  <si>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</si>
  <si>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</si>
  <si>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</si>
  <si>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</si>
  <si>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</si>
  <si>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</si>
  <si>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</si>
  <si>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</si>
  <si>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</si>
  <si>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</si>
  <si>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</si>
  <si>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</si>
  <si>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</si>
  <si>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</si>
  <si>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</si>
  <si>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</si>
  <si>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</si>
  <si>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</si>
  <si>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</si>
  <si>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</si>
  <si>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</si>
  <si>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</si>
  <si>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</si>
  <si>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</si>
  <si>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</si>
  <si>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</si>
  <si>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</si>
  <si>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</si>
  <si>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</si>
  <si>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</si>
  <si>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</si>
  <si>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</si>
  <si>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</si>
  <si>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</si>
  <si>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</si>
  <si>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</si>
  <si>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</si>
  <si>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</si>
  <si>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</si>
  <si>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</si>
  <si>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</si>
  <si>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</si>
  <si>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</si>
  <si>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</si>
  <si>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</si>
  <si>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</si>
  <si>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</si>
  <si>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</si>
  <si>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</si>
  <si>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</si>
  <si>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</si>
  <si>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</si>
  <si>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</si>
  <si>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</si>
  <si>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</si>
  <si>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</si>
  <si>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</si>
  <si>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</si>
  <si>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</si>
  <si>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</si>
  <si>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</si>
  <si>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</si>
  <si>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</si>
  <si>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</si>
  <si>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</si>
  <si>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</si>
  <si>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</si>
  <si>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</si>
  <si>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</si>
  <si>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</si>
  <si>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</si>
  <si>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</si>
  <si>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</si>
  <si>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</si>
  <si>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</si>
  <si>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</si>
  <si>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</si>
  <si>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</si>
  <si>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</si>
  <si>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</si>
  <si>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</si>
  <si>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</si>
  <si>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</si>
  <si>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</si>
  <si>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</si>
  <si>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</si>
  <si>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</si>
  <si>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</si>
  <si>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</si>
  <si>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</si>
  <si>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</si>
  <si>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</si>
  <si>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</si>
  <si>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</si>
  <si>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</si>
  <si>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</si>
  <si>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</si>
  <si>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</si>
  <si>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</si>
  <si>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</si>
  <si>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</si>
  <si>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</si>
  <si>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</si>
  <si>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</si>
  <si>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</si>
  <si>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</si>
  <si>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</si>
  <si>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</si>
  <si>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</si>
  <si>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</si>
  <si>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</si>
  <si>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</si>
  <si>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</si>
  <si>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</si>
  <si>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</si>
  <si>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</si>
  <si>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</si>
  <si>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</si>
  <si>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</si>
  <si>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</si>
  <si>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</si>
  <si>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</si>
  <si>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</si>
  <si>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</si>
  <si>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</si>
  <si>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</si>
  <si>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</si>
  <si>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</si>
  <si>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</si>
  <si>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</si>
  <si>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</si>
  <si>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</si>
  <si>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</si>
  <si>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</si>
  <si>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</si>
  <si>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</si>
  <si>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</si>
  <si>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</si>
  <si>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</si>
  <si>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</si>
  <si>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</si>
  <si>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</si>
  <si>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</si>
  <si>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</si>
  <si>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</si>
  <si>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</si>
  <si>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</si>
  <si>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</si>
  <si>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</si>
  <si>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</si>
  <si>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</si>
  <si>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</si>
  <si>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</si>
  <si>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</si>
  <si>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</si>
  <si>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</si>
  <si>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</si>
  <si>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</si>
  <si>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</si>
  <si>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</si>
  <si>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</si>
  <si>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</si>
  <si>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</si>
  <si>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</si>
  <si>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</si>
  <si>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</si>
  <si>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</si>
  <si>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</si>
  <si>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</si>
  <si>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</si>
  <si>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</si>
  <si>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</si>
  <si>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</si>
  <si>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</si>
  <si>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</si>
  <si>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</si>
  <si>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</si>
  <si>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</si>
  <si>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</si>
  <si>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</si>
  <si>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</si>
  <si>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</si>
  <si>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</si>
  <si>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</si>
  <si>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</si>
  <si>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</si>
  <si>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</si>
  <si>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</si>
  <si>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</si>
  <si>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</si>
  <si>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</si>
  <si>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</si>
  <si>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</si>
  <si>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</si>
  <si>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</si>
  <si>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</si>
  <si>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</si>
  <si>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</si>
  <si>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</si>
  <si>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</si>
  <si>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</si>
  <si>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</si>
  <si>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</si>
  <si>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</si>
  <si>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</si>
  <si>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</si>
  <si>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</si>
  <si>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</si>
  <si>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</si>
  <si>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</si>
  <si>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</si>
  <si>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</si>
  <si>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</si>
  <si>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</si>
  <si>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</si>
  <si>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</si>
  <si>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</si>
  <si>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</si>
  <si>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</si>
  <si>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</si>
  <si>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</si>
  <si>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</si>
  <si>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</si>
  <si>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</si>
  <si>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</si>
  <si>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</si>
  <si>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</si>
  <si>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</si>
  <si>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</si>
  <si>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</si>
  <si>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</si>
  <si>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</si>
  <si>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</si>
  <si>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</si>
  <si>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</si>
  <si>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</si>
  <si>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</si>
  <si>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</si>
  <si>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</si>
  <si>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</si>
  <si>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</si>
  <si>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</si>
  <si>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</si>
  <si>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</si>
  <si>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</si>
  <si>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</si>
  <si>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</si>
  <si>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</si>
  <si>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</si>
  <si>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</si>
  <si>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</si>
  <si>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</si>
  <si>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</si>
  <si>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</si>
  <si>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</si>
  <si>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</si>
  <si>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</si>
  <si>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</si>
  <si>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</si>
  <si>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</si>
  <si>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</si>
  <si>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</si>
  <si>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</si>
  <si>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</si>
  <si>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</si>
  <si>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</si>
  <si>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</si>
  <si>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</si>
  <si>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</si>
  <si>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</si>
  <si>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</si>
  <si>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</si>
  <si>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</si>
  <si>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</si>
  <si>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</si>
  <si>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</si>
  <si>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</si>
  <si>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</si>
  <si>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</si>
  <si>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</si>
  <si>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</si>
  <si>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</si>
  <si>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</si>
  <si>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</si>
  <si>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</si>
  <si>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</si>
  <si>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</si>
  <si>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</si>
  <si>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</si>
  <si>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</si>
  <si>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</si>
  <si>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</si>
  <si>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</si>
  <si>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</si>
  <si>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</si>
  <si>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</si>
  <si>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</si>
  <si>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</si>
  <si>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</si>
  <si>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</si>
  <si>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</si>
  <si>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</si>
  <si>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</si>
  <si>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</si>
  <si>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</si>
  <si>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</si>
  <si>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</si>
  <si>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</si>
  <si>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</si>
  <si>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</si>
  <si>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</si>
  <si>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</si>
  <si>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</si>
  <si>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</si>
  <si>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</si>
  <si>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</si>
  <si>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</si>
  <si>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</si>
  <si>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</si>
  <si>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</si>
  <si>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</si>
  <si>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</si>
  <si>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</si>
  <si>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</si>
  <si>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</si>
  <si>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</si>
  <si>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</si>
  <si>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</si>
  <si>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</si>
  <si>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</si>
  <si>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</si>
  <si>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</si>
  <si>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</si>
  <si>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</si>
  <si>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</si>
  <si>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</si>
  <si>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</si>
  <si>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</si>
  <si>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</si>
  <si>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</si>
  <si>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</si>
  <si>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</si>
  <si>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</si>
  <si>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</si>
  <si>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</si>
  <si>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</si>
  <si>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</si>
  <si>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</si>
  <si>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</si>
  <si>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</si>
  <si>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</si>
  <si>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</si>
  <si>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</si>
  <si>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</si>
  <si>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</si>
  <si>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</si>
  <si>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</si>
  <si>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</si>
  <si>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</si>
  <si>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</si>
  <si>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</si>
  <si>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</si>
  <si>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</si>
  <si>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</si>
  <si>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</si>
  <si>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</si>
  <si>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</si>
  <si>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</si>
  <si>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</si>
  <si>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</si>
  <si>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</si>
  <si>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</si>
  <si>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</si>
  <si>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</si>
  <si>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</si>
  <si>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</si>
  <si>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</si>
  <si>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</si>
  <si>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</si>
  <si>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</si>
  <si>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</si>
  <si>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</si>
  <si>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</si>
  <si>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</si>
  <si>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</si>
  <si>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</si>
  <si>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</si>
  <si>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</si>
  <si>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</si>
  <si>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</si>
  <si>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</si>
  <si>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</si>
  <si>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</si>
  <si>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</si>
  <si>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</si>
  <si>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</si>
  <si>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</si>
  <si>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</si>
  <si>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</si>
  <si>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</si>
  <si>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</si>
  <si>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</si>
  <si>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</si>
  <si>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</si>
  <si>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</si>
  <si>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</si>
  <si>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</si>
  <si>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</si>
  <si>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</si>
  <si>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</si>
  <si>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</si>
  <si>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</si>
  <si>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</si>
  <si>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</si>
  <si>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</si>
  <si>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</si>
  <si>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</si>
  <si>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</si>
  <si>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</si>
  <si>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</si>
  <si>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</si>
  <si>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</si>
  <si>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</si>
  <si>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</si>
  <si>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</si>
  <si>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</si>
  <si>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</si>
  <si>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</si>
  <si>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</si>
  <si>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</si>
  <si>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</si>
  <si>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</si>
  <si>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</si>
  <si>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</si>
  <si>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</si>
  <si>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</si>
  <si>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</si>
  <si>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</si>
  <si>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</si>
  <si>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</si>
  <si>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</si>
  <si>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</si>
  <si>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</si>
  <si>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</si>
  <si>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</si>
  <si>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</si>
  <si>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</si>
  <si>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</si>
  <si>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</si>
  <si>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</si>
  <si>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</si>
  <si>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</si>
  <si>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</si>
  <si>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</si>
  <si>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</si>
  <si>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</si>
  <si>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</si>
  <si>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</si>
  <si>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</si>
  <si>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</si>
  <si>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</si>
  <si>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</si>
  <si>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</si>
  <si>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</si>
  <si>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</si>
  <si>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</si>
  <si>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</si>
  <si>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</si>
  <si>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</si>
  <si>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</si>
  <si>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</si>
  <si>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</si>
  <si>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</si>
  <si>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</si>
  <si>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</si>
  <si>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</si>
  <si>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</si>
  <si>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</si>
  <si>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</si>
  <si>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</si>
  <si>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</si>
  <si>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</si>
  <si>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</si>
  <si>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</si>
  <si>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</si>
  <si>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</si>
  <si>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</si>
  <si>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</si>
  <si>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</si>
  <si>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</si>
  <si>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</si>
  <si>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</si>
  <si>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</si>
  <si>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</si>
  <si>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</si>
  <si>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</si>
  <si>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</si>
  <si>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</si>
  <si>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</si>
  <si>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</si>
  <si>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</si>
  <si>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</si>
  <si>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</si>
  <si>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</si>
  <si>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</si>
  <si>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</si>
  <si>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</si>
  <si>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</si>
  <si>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</si>
  <si>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</si>
  <si>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</si>
  <si>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</si>
  <si>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</si>
  <si>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</si>
  <si>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</si>
  <si>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</si>
  <si>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</si>
  <si>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</si>
  <si>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</si>
  <si>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</si>
  <si>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</si>
  <si>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</si>
  <si>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</si>
  <si>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</si>
  <si>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</si>
  <si>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</si>
  <si>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</si>
  <si>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</si>
  <si>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</si>
  <si>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</si>
  <si>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</si>
  <si>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</si>
  <si>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</si>
  <si>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</si>
  <si>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</si>
  <si>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</si>
  <si>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</si>
  <si>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</si>
  <si>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</si>
  <si>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</si>
  <si>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</si>
  <si>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</si>
  <si>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</si>
  <si>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</si>
  <si>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</si>
  <si>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</si>
  <si>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</si>
  <si>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</si>
  <si>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</si>
  <si>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</si>
  <si>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</si>
  <si>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</si>
  <si>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</si>
  <si>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</si>
  <si>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</si>
  <si>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</si>
  <si>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</si>
  <si>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</si>
  <si>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</si>
  <si>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</si>
  <si>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</si>
  <si>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</si>
  <si>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</si>
  <si>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</si>
  <si>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</si>
  <si>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</si>
  <si>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</si>
  <si>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</si>
  <si>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</si>
  <si>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</si>
  <si>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</si>
  <si>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</si>
  <si>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</si>
  <si>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</si>
  <si>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</si>
  <si>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</si>
  <si>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</si>
  <si>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</si>
  <si>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</si>
  <si>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</si>
  <si>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</si>
  <si>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</si>
  <si>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</si>
  <si>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</si>
  <si>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</si>
  <si>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</si>
  <si>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</si>
  <si>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</si>
  <si>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</si>
  <si>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</si>
  <si>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</si>
  <si>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</si>
  <si>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</si>
  <si>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</si>
  <si>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</si>
  <si>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</si>
  <si>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</si>
  <si>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</si>
  <si>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</si>
  <si>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</si>
  <si>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</si>
  <si>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</si>
  <si>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</si>
  <si>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</si>
  <si>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</si>
  <si>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</si>
  <si>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</si>
  <si>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</si>
  <si>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</si>
  <si>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</si>
  <si>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</si>
  <si>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</si>
  <si>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</si>
  <si>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</si>
  <si>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</si>
  <si>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</si>
  <si>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</si>
  <si>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</si>
  <si>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</si>
  <si>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</si>
  <si>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</si>
  <si>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</si>
  <si>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</si>
  <si>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</si>
  <si>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</si>
  <si>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</si>
  <si>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</si>
  <si>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</si>
  <si>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</si>
  <si>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</si>
  <si>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</si>
  <si>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</si>
  <si>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</si>
  <si>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</si>
  <si>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</si>
  <si>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</si>
  <si>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</si>
  <si>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</si>
  <si>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</si>
  <si>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</si>
  <si>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</si>
  <si>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</si>
  <si>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</si>
  <si>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</si>
  <si>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</si>
  <si>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</si>
  <si>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</si>
  <si>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</si>
  <si>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</si>
  <si>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</si>
  <si>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</si>
  <si>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</si>
  <si>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</si>
  <si>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</si>
  <si>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</si>
  <si>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</si>
  <si>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</si>
  <si>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</si>
  <si>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</si>
  <si>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</si>
  <si>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</si>
  <si>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</si>
  <si>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</si>
  <si>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</si>
  <si>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</si>
  <si>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</si>
  <si>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</si>
  <si>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</si>
  <si>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</si>
  <si>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</si>
  <si>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</si>
  <si>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</si>
  <si>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</si>
  <si>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</si>
  <si>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</si>
  <si>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</si>
  <si>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</si>
  <si>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</si>
  <si>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</si>
  <si>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</si>
  <si>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</si>
  <si>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</si>
  <si>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</si>
  <si>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</si>
  <si>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</si>
  <si>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</si>
  <si>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</si>
  <si>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</si>
  <si>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</si>
  <si>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</si>
  <si>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</si>
  <si>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</si>
  <si>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</si>
  <si>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</si>
  <si>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</si>
  <si>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</si>
  <si>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</si>
  <si>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</si>
  <si>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</si>
  <si>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</si>
  <si>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</si>
  <si>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</si>
  <si>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</si>
  <si>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</si>
  <si>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</si>
  <si>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</si>
  <si>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</si>
  <si>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</si>
  <si>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</si>
  <si>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</si>
  <si>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</si>
  <si>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</si>
  <si>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</si>
  <si>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</si>
  <si>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</si>
  <si>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</si>
  <si>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</si>
  <si>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</si>
  <si>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</si>
  <si>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</si>
  <si>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</si>
  <si>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</si>
  <si>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</si>
  <si>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</si>
  <si>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</si>
  <si>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</si>
  <si>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</si>
  <si>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</si>
  <si>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</si>
  <si>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</si>
  <si>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</si>
  <si>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</si>
  <si>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</si>
  <si>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</si>
  <si>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</si>
  <si>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</si>
  <si>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</si>
  <si>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</si>
  <si>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</si>
  <si>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</si>
  <si>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</si>
  <si>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</si>
  <si>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</si>
  <si>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</si>
  <si>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</si>
  <si>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</si>
  <si>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</si>
  <si>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</si>
  <si>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</si>
  <si>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</si>
  <si>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</si>
  <si>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</si>
  <si>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</si>
  <si>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</si>
  <si>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</si>
  <si>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</si>
  <si>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</si>
  <si>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</si>
  <si>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</si>
  <si>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</si>
  <si>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</si>
  <si>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</si>
  <si>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</si>
  <si>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</si>
  <si>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</si>
  <si>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</si>
  <si>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</si>
  <si>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</si>
  <si>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</si>
  <si>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</si>
  <si>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</si>
  <si>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</si>
  <si>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</si>
  <si>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</si>
  <si>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</si>
  <si>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</si>
  <si>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</si>
  <si>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</si>
  <si>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</si>
  <si>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</si>
  <si>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</si>
  <si>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</si>
  <si>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</si>
  <si>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</si>
  <si>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</si>
  <si>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</si>
  <si>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</si>
  <si>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</si>
  <si>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</si>
  <si>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</si>
  <si>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</si>
  <si>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</si>
  <si>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</si>
  <si>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</si>
  <si>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</si>
  <si>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</si>
  <si>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</si>
  <si>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</si>
  <si>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</si>
  <si>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</si>
  <si>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</si>
  <si>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</si>
  <si>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</si>
  <si>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</si>
  <si>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</si>
  <si>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</si>
  <si>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</si>
  <si>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</si>
  <si>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</si>
  <si>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</si>
  <si>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</si>
  <si>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</si>
  <si>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</si>
  <si>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</si>
  <si>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</si>
  <si>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</si>
  <si>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</si>
  <si>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</si>
  <si>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</si>
  <si>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</si>
  <si>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</si>
  <si>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</si>
  <si>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</si>
  <si>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</si>
  <si>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</si>
  <si>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</si>
  <si>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</si>
  <si>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</si>
  <si>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</si>
  <si>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</si>
  <si>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</si>
  <si>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</si>
  <si>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</si>
  <si>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</si>
  <si>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</si>
  <si>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</si>
  <si>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</si>
  <si>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</si>
  <si>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</si>
  <si>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</si>
  <si>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</si>
  <si>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</si>
  <si>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</si>
  <si>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</si>
  <si>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</si>
  <si>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</si>
  <si>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</si>
  <si>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</si>
  <si>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</si>
  <si>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</si>
  <si>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</si>
  <si>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</si>
  <si>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</si>
  <si>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</si>
  <si>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</si>
  <si>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</si>
  <si>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</si>
  <si>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</si>
  <si>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</si>
  <si>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</si>
  <si>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</si>
  <si>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</si>
  <si>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</si>
  <si>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</si>
  <si>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</si>
  <si>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</si>
  <si>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</si>
  <si>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</si>
  <si>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</si>
  <si>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</si>
  <si>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</si>
  <si>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</si>
  <si>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</si>
  <si>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</si>
  <si>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</si>
  <si>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</si>
  <si>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</si>
  <si>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</si>
  <si>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</si>
  <si>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</si>
  <si>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</si>
  <si>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</si>
  <si>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</si>
  <si>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</si>
  <si>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</si>
  <si>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</si>
  <si>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</si>
  <si>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</si>
  <si>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</si>
  <si>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</si>
  <si>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</si>
  <si>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</si>
  <si>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</si>
  <si>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</si>
  <si>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</si>
  <si>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</si>
  <si>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</si>
  <si>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</si>
  <si>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</si>
  <si>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</si>
  <si>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</si>
  <si>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</si>
  <si>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</si>
  <si>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</si>
  <si>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</si>
  <si>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</si>
  <si>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</si>
  <si>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</si>
  <si>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</si>
  <si>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</si>
  <si>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</si>
  <si>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</si>
  <si>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</si>
  <si>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</si>
  <si>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</si>
  <si>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</si>
  <si>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</si>
  <si>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</si>
  <si>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</si>
  <si>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</si>
  <si>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</si>
  <si>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</si>
  <si>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</si>
  <si>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</si>
  <si>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</si>
  <si>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</si>
  <si>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</si>
  <si>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</si>
  <si>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</si>
  <si>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</si>
  <si>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</si>
  <si>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</si>
  <si>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</si>
  <si>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</si>
  <si>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</si>
  <si>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</si>
  <si>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</si>
  <si>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</si>
  <si>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</si>
  <si>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</si>
  <si>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</si>
  <si>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</si>
  <si>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</si>
  <si>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</si>
  <si>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</si>
  <si>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</si>
  <si>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</si>
  <si>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</si>
  <si>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</si>
  <si>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</si>
  <si>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</si>
  <si>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</si>
  <si>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</si>
  <si>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</si>
  <si>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</si>
  <si>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</si>
  <si>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</si>
  <si>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</si>
  <si>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</si>
  <si>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</si>
  <si>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</si>
  <si>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</si>
  <si>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</si>
  <si>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</si>
  <si>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</si>
  <si>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</si>
  <si>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</si>
  <si>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</si>
  <si>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</si>
  <si>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</si>
  <si>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</si>
  <si>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</si>
  <si>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</si>
  <si>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</si>
  <si>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</si>
  <si>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</si>
  <si>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</si>
  <si>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</si>
  <si>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</si>
  <si>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</si>
  <si>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</si>
  <si>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</si>
  <si>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</si>
  <si>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</si>
  <si>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</si>
  <si>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</si>
  <si>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</si>
  <si>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</si>
  <si>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</si>
  <si>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</si>
  <si>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</si>
  <si>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</si>
  <si>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</si>
  <si>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</si>
  <si>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</si>
  <si>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</si>
  <si>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</si>
  <si>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</si>
  <si>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</si>
  <si>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</si>
  <si>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</si>
  <si>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</si>
  <si>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</si>
  <si>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</si>
  <si>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</si>
  <si>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</si>
  <si>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</si>
  <si>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</si>
  <si>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</si>
  <si>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</si>
  <si>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</si>
  <si>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</si>
  <si>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</si>
  <si>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</si>
  <si>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</si>
  <si>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</si>
  <si>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</si>
  <si>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</si>
  <si>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</si>
  <si>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</si>
  <si>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</si>
  <si>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</si>
  <si>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</si>
  <si>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</si>
  <si>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</si>
  <si>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</si>
  <si>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</si>
  <si>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</si>
  <si>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</si>
  <si>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</si>
  <si>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</si>
  <si>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</si>
  <si>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</si>
  <si>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</si>
  <si>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</si>
  <si>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</si>
  <si>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</si>
  <si>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</si>
  <si>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</si>
  <si>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</si>
  <si>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</si>
  <si>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</si>
  <si>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</si>
  <si>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</si>
  <si>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</si>
  <si>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</si>
  <si>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</si>
  <si>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</si>
  <si>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</si>
  <si>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</si>
  <si>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</si>
  <si>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</si>
  <si>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</si>
  <si>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</si>
  <si>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</si>
  <si>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</si>
  <si>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</si>
  <si>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</si>
  <si>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</si>
  <si>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</si>
  <si>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</si>
  <si>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</si>
  <si>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</si>
  <si>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</si>
  <si>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</si>
  <si>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</si>
  <si>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</si>
  <si>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</si>
  <si>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</si>
  <si>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</si>
  <si>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</si>
  <si>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</si>
  <si>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</si>
  <si>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</si>
  <si>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</si>
  <si>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</si>
  <si>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</si>
  <si>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</si>
  <si>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</si>
  <si>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</si>
  <si>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</si>
  <si>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</si>
  <si>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</si>
  <si>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</si>
  <si>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</si>
  <si>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</si>
  <si>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</si>
  <si>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</si>
  <si>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</si>
  <si>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</si>
  <si>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</si>
  <si>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</si>
  <si>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</si>
  <si>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</si>
  <si>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</si>
  <si>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</si>
  <si>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</si>
  <si>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</si>
  <si>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</si>
  <si>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</si>
  <si>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</si>
  <si>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</si>
  <si>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</si>
  <si>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</si>
  <si>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</si>
  <si>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</si>
  <si>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</si>
  <si>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</si>
  <si>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</si>
  <si>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</si>
  <si>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</si>
  <si>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</si>
  <si>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</si>
  <si>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</si>
  <si>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</si>
  <si>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</si>
  <si>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</si>
  <si>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</si>
  <si>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</si>
  <si>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</si>
  <si>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</si>
  <si>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</si>
  <si>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</si>
  <si>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</si>
  <si>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</si>
  <si>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</si>
  <si>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</si>
  <si>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</si>
  <si>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</si>
  <si>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</si>
  <si>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</si>
  <si>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</si>
  <si>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</si>
  <si>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</si>
  <si>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</si>
  <si>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</si>
  <si>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</si>
  <si>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</si>
  <si>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</si>
  <si>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</si>
  <si>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</si>
  <si>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</si>
  <si>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</si>
  <si>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</si>
  <si>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</si>
  <si>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</si>
  <si>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</si>
  <si>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</si>
  <si>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</si>
  <si>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</si>
  <si>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</si>
  <si>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</si>
  <si>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</si>
  <si>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</si>
  <si>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</si>
  <si>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</si>
  <si>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</si>
  <si>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</si>
  <si>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</si>
  <si>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</si>
  <si>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</si>
  <si>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</si>
  <si>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</si>
  <si>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</si>
  <si>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</si>
  <si>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</si>
  <si>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</si>
  <si>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</si>
  <si>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</si>
  <si>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</si>
  <si>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</si>
  <si>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</si>
  <si>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</si>
  <si>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</si>
  <si>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</si>
  <si>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</si>
  <si>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</si>
  <si>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</si>
  <si>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</si>
  <si>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</si>
  <si>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</si>
  <si>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</si>
  <si>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</si>
  <si>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</si>
  <si>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</si>
  <si>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</si>
  <si>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</si>
  <si>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</si>
  <si>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</si>
  <si>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</si>
  <si>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</si>
  <si>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</si>
  <si>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</si>
  <si>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</si>
  <si>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</si>
  <si>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</si>
  <si>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</si>
  <si>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</si>
  <si>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</si>
  <si>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</si>
  <si>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</si>
  <si>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</si>
  <si>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</si>
  <si>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</si>
  <si>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</si>
  <si>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</si>
  <si>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</si>
  <si>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</si>
  <si>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</si>
  <si>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</si>
  <si>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</si>
  <si>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</si>
  <si>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</si>
  <si>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</si>
  <si>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</si>
  <si>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</si>
  <si>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</si>
  <si>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</si>
  <si>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</si>
  <si>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</si>
  <si>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</si>
  <si>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</si>
  <si>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</si>
  <si>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</si>
  <si>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</si>
  <si>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</si>
  <si>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</si>
  <si>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</si>
  <si>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</si>
  <si>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</si>
  <si>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</si>
  <si>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</si>
  <si>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</si>
  <si>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</si>
  <si>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</si>
  <si>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</si>
  <si>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</si>
  <si>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</si>
  <si>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</si>
  <si>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</si>
  <si>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</si>
  <si>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</si>
  <si>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</si>
  <si>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</si>
  <si>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</si>
  <si>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</si>
  <si>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</si>
  <si>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</si>
  <si>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</si>
  <si>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</si>
  <si>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</si>
  <si>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</si>
  <si>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</si>
  <si>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</si>
  <si>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</si>
  <si>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</si>
  <si>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</si>
  <si>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</si>
  <si>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</si>
  <si>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</si>
  <si>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</si>
  <si>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</si>
  <si>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</si>
  <si>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</si>
  <si>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</si>
  <si>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</si>
  <si>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</si>
  <si>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</si>
  <si>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</si>
  <si>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</si>
  <si>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</si>
  <si>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</si>
  <si>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</si>
  <si>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</si>
  <si>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</si>
  <si>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</si>
  <si>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</si>
  <si>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</si>
  <si>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</si>
  <si>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</si>
  <si>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</si>
  <si>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</si>
  <si>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</si>
  <si>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</si>
  <si>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</si>
  <si>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</si>
  <si>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</si>
  <si>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</si>
  <si>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</si>
  <si>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</si>
  <si>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</si>
  <si>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</si>
  <si>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</si>
  <si>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</si>
  <si>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</si>
  <si>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</si>
  <si>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</si>
  <si>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</si>
  <si>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</si>
  <si>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</si>
  <si>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</si>
  <si>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</si>
  <si>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</si>
  <si>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</si>
  <si>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</si>
  <si>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</si>
  <si>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</si>
  <si>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</si>
  <si>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</si>
  <si>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</si>
  <si>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</si>
  <si>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</si>
  <si>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</si>
  <si>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</si>
  <si>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</si>
  <si>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</si>
  <si>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</si>
  <si>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</si>
  <si>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</si>
  <si>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</si>
  <si>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</si>
  <si>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</si>
  <si>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</si>
  <si>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</si>
  <si>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</si>
  <si>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</si>
  <si>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</si>
  <si>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</si>
  <si>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</si>
  <si>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</si>
  <si>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</si>
  <si>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</si>
  <si>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</si>
  <si>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</si>
  <si>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</si>
  <si>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</si>
  <si>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</si>
  <si>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</si>
  <si>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</si>
  <si>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</si>
  <si>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</si>
  <si>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</si>
  <si>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</si>
  <si>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</si>
  <si>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</si>
  <si>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</si>
  <si>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</si>
  <si>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</si>
  <si>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</si>
  <si>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</si>
  <si>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</si>
  <si>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</si>
  <si>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</si>
  <si>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</si>
  <si>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</si>
  <si>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</si>
  <si>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</si>
  <si>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</si>
  <si>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</si>
  <si>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</si>
  <si>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</si>
  <si>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</si>
  <si>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</si>
  <si>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</si>
  <si>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</si>
  <si>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</si>
  <si>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</si>
  <si>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</si>
  <si>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</si>
  <si>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</si>
  <si>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</si>
  <si>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</si>
  <si>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</si>
  <si>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</si>
  <si>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</si>
  <si>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</si>
  <si>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</si>
  <si>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</si>
  <si>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</si>
  <si>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</si>
  <si>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</si>
  <si>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</si>
  <si>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</si>
  <si>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</si>
  <si>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</si>
  <si>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</si>
  <si>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</si>
  <si>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</si>
  <si>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</si>
  <si>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</si>
  <si>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</si>
  <si>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</si>
  <si>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</si>
  <si>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</si>
  <si>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</si>
  <si>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</si>
  <si>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</si>
  <si>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</si>
  <si>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</si>
  <si>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</si>
  <si>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</si>
  <si>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</si>
  <si>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</si>
  <si>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</si>
  <si>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</si>
  <si>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</si>
  <si>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</si>
  <si>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</si>
  <si>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</si>
  <si>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</si>
  <si>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</si>
  <si>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</si>
  <si>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</si>
  <si>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</si>
  <si>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</si>
  <si>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</si>
  <si>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</si>
  <si>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</si>
  <si>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</si>
  <si>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</si>
  <si>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</si>
  <si>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</si>
  <si>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</si>
  <si>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</si>
  <si>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</si>
  <si>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</si>
  <si>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</si>
  <si>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</si>
  <si>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</si>
  <si>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</si>
  <si>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</si>
  <si>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</si>
  <si>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</si>
  <si>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</si>
  <si>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</si>
  <si>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</si>
  <si>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</si>
  <si>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</si>
  <si>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</si>
  <si>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</si>
  <si>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</si>
  <si>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</si>
  <si>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</si>
  <si>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</si>
  <si>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</si>
  <si>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</si>
  <si>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</si>
  <si>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</si>
  <si>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</si>
  <si>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</si>
  <si>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</si>
  <si>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</si>
  <si>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</si>
  <si>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</si>
  <si>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</si>
  <si>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</si>
  <si>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</si>
  <si>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</si>
  <si>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</si>
  <si>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</si>
  <si>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</si>
  <si>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</si>
  <si>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</si>
  <si>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</si>
  <si>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</si>
  <si>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</si>
  <si>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</si>
  <si>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</si>
  <si>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</si>
  <si>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</si>
  <si>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</si>
  <si>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</si>
  <si>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</si>
  <si>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</si>
  <si>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</si>
  <si>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</si>
  <si>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</si>
  <si>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</si>
  <si>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</si>
  <si>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</si>
  <si>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</si>
  <si>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</si>
  <si>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</si>
  <si>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</si>
  <si>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</si>
  <si>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</si>
  <si>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</si>
  <si>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</si>
  <si>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</si>
  <si>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</si>
  <si>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</si>
  <si>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</si>
  <si>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</si>
  <si>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</si>
  <si>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</si>
  <si>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</si>
  <si>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</si>
  <si>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</si>
  <si>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</si>
  <si>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</si>
  <si>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</si>
  <si>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</si>
  <si>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</si>
  <si>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</si>
  <si>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</si>
  <si>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</si>
  <si>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</si>
  <si>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</si>
  <si>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</si>
  <si>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</si>
  <si>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</si>
  <si>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</si>
  <si>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</si>
  <si>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</si>
  <si>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</si>
  <si>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</si>
  <si>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</si>
  <si>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</si>
  <si>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</si>
  <si>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</si>
  <si>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</si>
  <si>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</si>
  <si>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</si>
  <si>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</si>
  <si>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</si>
  <si>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</si>
  <si>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</si>
  <si>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</si>
  <si>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</si>
  <si>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</si>
  <si>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</si>
  <si>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</si>
  <si>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</si>
  <si>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</si>
  <si>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</si>
  <si>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</si>
  <si>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</si>
  <si>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</si>
  <si>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</si>
  <si>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</si>
  <si>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</si>
  <si>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</si>
  <si>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</si>
  <si>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</si>
  <si>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</si>
  <si>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</si>
  <si>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</si>
  <si>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</si>
  <si>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</si>
  <si>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</si>
  <si>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</si>
  <si>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</si>
  <si>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</si>
  <si>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</si>
  <si>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</si>
  <si>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</si>
  <si>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</si>
  <si>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</si>
  <si>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</si>
  <si>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</si>
  <si>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</si>
  <si>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</si>
  <si>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</si>
  <si>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</si>
  <si>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</si>
  <si>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</si>
  <si>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</si>
  <si>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</si>
  <si>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</si>
  <si>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</si>
  <si>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</si>
  <si>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</si>
  <si>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</si>
  <si>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</si>
  <si>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</si>
  <si>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</si>
  <si>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</si>
  <si>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</si>
  <si>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</si>
  <si>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</si>
  <si>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</si>
  <si>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</si>
  <si>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</si>
  <si>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</si>
  <si>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</si>
  <si>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</si>
  <si>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</si>
  <si>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</si>
  <si>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</si>
  <si>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</si>
  <si>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</si>
  <si>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</si>
  <si>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</si>
  <si>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</si>
  <si>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</si>
  <si>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</si>
  <si>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</si>
  <si>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</si>
  <si>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</si>
  <si>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</si>
  <si>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</si>
  <si>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</si>
  <si>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</si>
  <si>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</si>
  <si>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</si>
  <si>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</si>
  <si>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</si>
  <si>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</si>
  <si>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</si>
  <si>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</si>
  <si>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</si>
  <si>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</si>
  <si>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</si>
  <si>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</si>
  <si>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</si>
  <si>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</si>
  <si>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</si>
  <si>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</si>
  <si>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</si>
  <si>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</si>
  <si>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</si>
  <si>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</si>
  <si>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</si>
  <si>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</si>
  <si>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</si>
  <si>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</si>
  <si>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</si>
  <si>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</si>
  <si>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</si>
  <si>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</si>
  <si>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</si>
  <si>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</si>
  <si>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</si>
  <si>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</si>
  <si>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</si>
  <si>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</si>
  <si>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</si>
  <si>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</si>
  <si>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</si>
  <si>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</si>
  <si>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</si>
  <si>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</si>
  <si>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</si>
  <si>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</si>
  <si>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</si>
  <si>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</si>
  <si>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</si>
  <si>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</si>
  <si>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</si>
  <si>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</si>
  <si>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</si>
  <si>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</si>
  <si>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</si>
  <si>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</si>
  <si>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</si>
  <si>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</si>
  <si>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</si>
  <si>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</si>
  <si>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</si>
  <si>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</si>
  <si>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</si>
  <si>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</si>
  <si>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</si>
  <si>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</si>
  <si>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</si>
  <si>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</si>
  <si>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</si>
  <si>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</si>
  <si>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</si>
  <si>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</si>
  <si>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</si>
  <si>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</si>
  <si>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</si>
  <si>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</si>
  <si>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</si>
  <si>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</si>
  <si>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</si>
  <si>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</si>
  <si>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</si>
  <si>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</si>
  <si>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</si>
  <si>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</si>
  <si>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</si>
  <si>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</si>
  <si>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</si>
  <si>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</si>
  <si>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</si>
  <si>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</si>
  <si>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</si>
  <si>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</si>
  <si>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</si>
  <si>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</si>
  <si>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</si>
  <si>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</si>
  <si>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</si>
  <si>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</si>
  <si>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</si>
  <si>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</si>
  <si>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</si>
  <si>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</si>
  <si>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</si>
  <si>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</si>
  <si>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</si>
  <si>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</si>
  <si>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</si>
  <si>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</si>
  <si>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</si>
  <si>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</si>
  <si>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</si>
  <si>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</si>
  <si>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</si>
  <si>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</si>
  <si>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</si>
  <si>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</si>
  <si>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</si>
  <si>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</si>
  <si>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</si>
  <si>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</si>
  <si>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</si>
  <si>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</si>
  <si>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</si>
  <si>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</si>
  <si>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</si>
  <si>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</si>
  <si>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</si>
  <si>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</si>
  <si>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</si>
  <si>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</si>
  <si>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</si>
  <si>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</si>
  <si>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</si>
  <si>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</si>
  <si>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</si>
  <si>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</si>
  <si>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</si>
  <si>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</si>
  <si>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</si>
  <si>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</si>
  <si>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</si>
  <si>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</si>
  <si>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</si>
  <si>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</si>
  <si>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</si>
  <si>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</si>
  <si>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</si>
  <si>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</si>
  <si>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</si>
  <si>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</si>
  <si>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</si>
  <si>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</si>
  <si>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</si>
  <si>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</si>
  <si>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</si>
  <si>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</si>
  <si>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</si>
  <si>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</si>
  <si>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</si>
  <si>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</si>
  <si>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</si>
  <si>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</si>
  <si>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</si>
  <si>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</si>
  <si>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</si>
  <si>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</si>
  <si>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</si>
  <si>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</si>
  <si>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</si>
  <si>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</si>
  <si>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</si>
  <si>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</si>
  <si>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</si>
  <si>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</si>
  <si>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</si>
  <si>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</si>
  <si>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</si>
  <si>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</si>
  <si>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</si>
  <si>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</si>
  <si>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</si>
  <si>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</si>
  <si>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</si>
  <si>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</si>
  <si>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</si>
  <si>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</si>
  <si>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</si>
  <si>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</si>
  <si>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</si>
  <si>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</si>
  <si>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</si>
  <si>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</si>
  <si>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</si>
  <si>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</si>
  <si>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</si>
  <si>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</si>
  <si>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</si>
  <si>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</si>
  <si>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</si>
  <si>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</si>
  <si>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</si>
  <si>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</si>
  <si>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</si>
  <si>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</si>
  <si>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</si>
  <si>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</si>
  <si>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</si>
  <si>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</si>
  <si>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</si>
  <si>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</si>
  <si>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</si>
  <si>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</si>
  <si>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</si>
  <si>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</si>
  <si>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</si>
  <si>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</si>
  <si>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</si>
  <si>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</si>
  <si>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</si>
  <si>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</si>
  <si>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</si>
  <si>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</si>
  <si>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</si>
  <si>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</si>
  <si>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</si>
  <si>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</si>
  <si>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</si>
  <si>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</si>
  <si>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</si>
  <si>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</si>
  <si>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</si>
  <si>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</si>
  <si>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</si>
  <si>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</si>
  <si>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</si>
  <si>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</si>
  <si>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</si>
  <si>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</si>
  <si>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</si>
  <si>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</si>
  <si>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</si>
  <si>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</si>
  <si>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</si>
  <si>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</si>
  <si>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</si>
  <si>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</si>
  <si>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</si>
  <si>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</si>
  <si>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</si>
  <si>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</si>
  <si>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</si>
  <si>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</si>
  <si>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</si>
  <si>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</si>
  <si>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</si>
  <si>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</si>
  <si>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</si>
  <si>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</si>
  <si>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</si>
  <si>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</si>
  <si>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</si>
  <si>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</si>
  <si>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</si>
  <si>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</si>
  <si>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</si>
  <si>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</si>
  <si>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</si>
  <si>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</si>
  <si>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</si>
  <si>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</si>
  <si>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</si>
  <si>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</si>
  <si>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</si>
  <si>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</si>
  <si>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</si>
  <si>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</si>
  <si>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</si>
  <si>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</si>
  <si>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</si>
  <si>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</si>
  <si>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</si>
  <si>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</si>
  <si>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</si>
  <si>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</si>
  <si>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</si>
  <si>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</si>
  <si>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</si>
  <si>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</si>
  <si>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</si>
  <si>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</si>
  <si>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</si>
  <si>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</si>
  <si>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</si>
  <si>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</si>
  <si>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</si>
  <si>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</si>
  <si>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</si>
  <si>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</si>
  <si>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</si>
  <si>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</si>
  <si>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</si>
  <si>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</si>
  <si>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</si>
  <si>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</si>
  <si>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</si>
  <si>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</si>
  <si>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</si>
  <si>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</si>
  <si>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</si>
  <si>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</si>
  <si>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</si>
  <si>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</si>
  <si>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</si>
  <si>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</si>
  <si>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</si>
  <si>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</si>
  <si>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</si>
  <si>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</si>
  <si>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</si>
  <si>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</si>
  <si>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</si>
  <si>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</si>
  <si>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</si>
  <si>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</si>
  <si>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</si>
  <si>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</si>
  <si>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</si>
  <si>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</si>
  <si>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</si>
  <si>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</si>
  <si>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</si>
  <si>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</si>
  <si>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</si>
  <si>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</si>
  <si>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</si>
  <si>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</si>
  <si>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</si>
  <si>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</si>
  <si>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</si>
  <si>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</si>
  <si>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</si>
  <si>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</si>
  <si>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</si>
  <si>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</si>
  <si>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</si>
  <si>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</si>
  <si>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</si>
  <si>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</si>
  <si>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</si>
  <si>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</si>
  <si>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</si>
  <si>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</si>
  <si>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</si>
  <si>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</si>
  <si>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</si>
  <si>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</si>
  <si>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</si>
  <si>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</si>
  <si>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</si>
  <si>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</si>
  <si>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</si>
  <si>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</si>
  <si>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</si>
  <si>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</si>
  <si>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</si>
  <si>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</si>
  <si>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</si>
  <si>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</si>
  <si>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</si>
  <si>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</si>
  <si>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</si>
  <si>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</si>
  <si>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</si>
  <si>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</si>
  <si>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</si>
  <si>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</si>
  <si>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</si>
  <si>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</si>
  <si>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</si>
  <si>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</si>
  <si>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</si>
  <si>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</si>
  <si>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</si>
  <si>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</si>
  <si>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</si>
  <si>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</si>
  <si>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</si>
  <si>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</si>
  <si>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</si>
  <si>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</si>
  <si>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</si>
  <si>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</si>
  <si>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</si>
  <si>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</si>
  <si>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</si>
  <si>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</si>
  <si>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</si>
  <si>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</si>
  <si>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</si>
  <si>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</si>
  <si>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</si>
  <si>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</si>
  <si>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</si>
  <si>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</si>
  <si>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</si>
  <si>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</si>
  <si>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</si>
  <si>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</si>
  <si>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</si>
  <si>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</si>
  <si>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</si>
  <si>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</si>
  <si>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</si>
  <si>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</si>
  <si>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</si>
  <si>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</si>
  <si>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</si>
  <si>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</si>
  <si>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</si>
  <si>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</si>
  <si>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</si>
  <si>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</si>
  <si>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</si>
  <si>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</si>
  <si>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</si>
  <si>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</si>
  <si>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</si>
  <si>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</si>
  <si>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</si>
  <si>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</si>
  <si>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</si>
  <si>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</si>
  <si>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</si>
  <si>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</si>
  <si>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</si>
  <si>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</si>
  <si>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</si>
  <si>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</si>
  <si>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</si>
  <si>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</si>
  <si>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</si>
  <si>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</si>
  <si>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</si>
  <si>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</si>
  <si>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</si>
  <si>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</si>
  <si>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</si>
  <si>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</si>
  <si>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</si>
  <si>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</si>
  <si>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</si>
  <si>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</si>
  <si>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</si>
  <si>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</si>
  <si>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</si>
  <si>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</si>
  <si>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</si>
  <si>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</si>
  <si>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</si>
  <si>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</si>
  <si>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</si>
  <si>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</si>
  <si>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</si>
  <si>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</si>
  <si>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</si>
  <si>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</si>
  <si>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</si>
  <si>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</si>
  <si>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</si>
  <si>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</si>
  <si>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</si>
  <si>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</si>
  <si>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</si>
  <si>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</si>
  <si>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</si>
  <si>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</si>
  <si>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</si>
  <si>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</si>
  <si>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</si>
  <si>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</si>
  <si>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</si>
  <si>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</si>
  <si>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</si>
  <si>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</si>
  <si>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</si>
  <si>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</si>
  <si>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</si>
  <si>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</si>
  <si>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</si>
  <si>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</si>
  <si>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</si>
  <si>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</si>
  <si>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</si>
  <si>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</si>
  <si>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</si>
  <si>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</si>
  <si>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</si>
  <si>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</si>
  <si>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</si>
  <si>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</si>
  <si>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</si>
  <si>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</si>
  <si>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</si>
  <si>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</si>
  <si>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</si>
  <si>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</si>
  <si>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</si>
  <si>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</si>
  <si>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</si>
  <si>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</si>
  <si>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</si>
  <si>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</si>
  <si>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</si>
  <si>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</si>
  <si>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</si>
  <si>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</si>
  <si>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</si>
  <si>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</si>
  <si>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</si>
  <si>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</si>
  <si>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</si>
  <si>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</si>
  <si>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</si>
  <si>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</si>
  <si>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</si>
  <si>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</si>
  <si>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</si>
  <si>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</si>
  <si>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</si>
  <si>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</si>
  <si>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</si>
  <si>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</si>
  <si>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</si>
  <si>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</si>
  <si>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</si>
  <si>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</si>
  <si>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</si>
  <si>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</si>
  <si>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</si>
  <si>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</si>
  <si>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</si>
  <si>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</si>
  <si>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</si>
  <si>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</si>
  <si>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</si>
  <si>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</si>
  <si>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</si>
  <si>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</si>
  <si>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</si>
  <si>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</si>
  <si>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</si>
  <si>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</si>
  <si>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</si>
  <si>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</si>
  <si>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</si>
  <si>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</si>
  <si>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</si>
  <si>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</si>
  <si>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</si>
  <si>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</si>
  <si>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</si>
  <si>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</si>
  <si>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</si>
  <si>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</si>
  <si>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</si>
  <si>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</si>
  <si>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</si>
  <si>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</si>
  <si>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</si>
  <si>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</si>
  <si>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</si>
  <si>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</si>
  <si>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</si>
  <si>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</si>
  <si>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</si>
  <si>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</si>
  <si>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</si>
  <si>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</si>
  <si>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</si>
  <si>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</si>
  <si>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</si>
  <si>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</si>
  <si>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</si>
  <si>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</si>
  <si>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</si>
  <si>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</si>
  <si>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</si>
  <si>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</si>
  <si>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</si>
  <si>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</si>
  <si>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</si>
  <si>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</si>
  <si>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</si>
  <si>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</si>
  <si>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</si>
  <si>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</si>
  <si>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</si>
  <si>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</si>
  <si>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</si>
  <si>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</si>
  <si>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</si>
  <si>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</si>
  <si>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</si>
  <si>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</si>
  <si>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</si>
  <si>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</si>
  <si>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</si>
  <si>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</si>
  <si>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</si>
  <si>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</si>
  <si>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</si>
  <si>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</si>
  <si>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</si>
  <si>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</si>
  <si>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</si>
  <si>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</si>
  <si>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</si>
  <si>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</si>
  <si>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</si>
  <si>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</si>
  <si>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</si>
  <si>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</si>
  <si>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</si>
  <si>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</si>
  <si>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</si>
  <si>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</si>
  <si>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</si>
  <si>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</si>
  <si>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</si>
  <si>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</si>
  <si>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</si>
  <si>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</si>
  <si>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</si>
  <si>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</si>
  <si>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</si>
  <si>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</si>
  <si>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</si>
  <si>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</si>
  <si>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</si>
  <si>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</si>
  <si>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</si>
  <si>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</si>
  <si>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</si>
  <si>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</si>
  <si>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</si>
  <si>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</si>
  <si>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</si>
  <si>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</si>
  <si>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</si>
  <si>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</si>
  <si>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</si>
  <si>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</si>
  <si>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</si>
  <si>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</si>
  <si>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</si>
  <si>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</si>
  <si>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</si>
  <si>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</si>
  <si>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</si>
  <si>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</si>
  <si>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</si>
  <si>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</si>
  <si>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</si>
  <si>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</si>
  <si>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</si>
  <si>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</si>
  <si>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</si>
  <si>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</si>
  <si>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</si>
  <si>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</si>
  <si>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</si>
  <si>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</si>
  <si>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</si>
  <si>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</si>
  <si>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</si>
  <si>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</si>
  <si>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</si>
  <si>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</si>
  <si>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</si>
  <si>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</si>
  <si>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</si>
  <si>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</si>
  <si>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</si>
  <si>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</si>
  <si>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</si>
  <si>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</si>
  <si>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</si>
  <si>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</si>
  <si>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</si>
  <si>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</si>
  <si>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</si>
  <si>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</si>
  <si>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</si>
  <si>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</si>
  <si>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</si>
  <si>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</si>
  <si>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</si>
  <si>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</si>
  <si>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</si>
  <si>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</si>
  <si>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</si>
  <si>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</si>
  <si>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</si>
  <si>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</si>
  <si>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</si>
  <si>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</si>
  <si>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</si>
  <si>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</si>
  <si>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</si>
  <si>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</si>
  <si>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</si>
  <si>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</si>
  <si>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</si>
  <si>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</si>
  <si>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</si>
  <si>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</si>
  <si>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</si>
  <si>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</si>
  <si>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</si>
  <si>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</si>
  <si>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</si>
  <si>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</si>
  <si>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</si>
  <si>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</si>
  <si>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</si>
  <si>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</si>
  <si>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</si>
  <si>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</si>
  <si>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</si>
  <si>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</si>
  <si>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</si>
  <si>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</si>
  <si>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</si>
  <si>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</si>
  <si>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</si>
  <si>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</si>
  <si>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</si>
  <si>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</si>
  <si>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</si>
  <si>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</si>
  <si>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</si>
  <si>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</si>
  <si>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</si>
  <si>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</si>
  <si>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</si>
  <si>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</si>
  <si>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</si>
  <si>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</si>
  <si>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</si>
  <si>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</si>
  <si>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</si>
  <si>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</si>
  <si>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</si>
  <si>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</si>
  <si>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</si>
  <si>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</si>
  <si>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</si>
  <si>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</si>
  <si>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</si>
  <si>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</si>
  <si>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</si>
  <si>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</si>
  <si>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</si>
  <si>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</si>
  <si>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</si>
  <si>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</si>
  <si>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</si>
  <si>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</si>
  <si>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</si>
  <si>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</si>
  <si>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</si>
  <si>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</si>
  <si>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</si>
  <si>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</si>
  <si>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</si>
  <si>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</si>
  <si>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</si>
  <si>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</si>
  <si>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</si>
  <si>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</si>
  <si>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</si>
  <si>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</si>
  <si>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</si>
  <si>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</si>
  <si>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</si>
  <si>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</si>
  <si>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</si>
  <si>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</si>
  <si>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</si>
  <si>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</si>
  <si>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</si>
  <si>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</si>
  <si>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</si>
  <si>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</si>
  <si>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</si>
  <si>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</si>
  <si>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</si>
  <si>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</si>
  <si>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</si>
  <si>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</si>
  <si>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</si>
  <si>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</si>
  <si>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</si>
  <si>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</si>
  <si>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</si>
  <si>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</si>
  <si>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</si>
  <si>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</si>
  <si>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</si>
  <si>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</si>
  <si>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</si>
  <si>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</si>
  <si>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</si>
  <si>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</si>
  <si>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</si>
  <si>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</si>
  <si>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</si>
  <si>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</si>
  <si>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</si>
  <si>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</si>
  <si>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</si>
  <si>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</si>
  <si>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</si>
  <si>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</si>
  <si>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</si>
  <si>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</si>
  <si>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</si>
  <si>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</si>
  <si>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</si>
  <si>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</si>
  <si>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</si>
  <si>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</si>
  <si>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</si>
  <si>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</si>
  <si>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</si>
  <si>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</si>
  <si>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</si>
  <si>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</si>
  <si>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</si>
  <si>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</si>
  <si>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</si>
  <si>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</si>
  <si>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</si>
  <si>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</si>
  <si>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</si>
  <si>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</si>
  <si>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</si>
  <si>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</si>
  <si>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</si>
  <si>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</si>
  <si>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</si>
  <si>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</si>
  <si>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</si>
  <si>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</si>
  <si>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</si>
  <si>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</si>
  <si>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</si>
  <si>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</si>
  <si>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</si>
  <si>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</si>
  <si>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</si>
  <si>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</si>
  <si>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</si>
  <si>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</si>
  <si>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</si>
  <si>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</si>
  <si>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</si>
  <si>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</si>
  <si>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</si>
  <si>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</si>
  <si>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</si>
  <si>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</si>
  <si>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xml:space="preserve">2021-44-44001322020
</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</si>
  <si>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</si>
  <si>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2021-44-44001322020</t>
  </si>
  <si>
    <t>SUTUTSÜIN WOUMAIN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</si>
</sst>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12" fillId="3" borderId="8" xfId="0" applyNumberFormat="1" applyFont="1" applyFill="1" applyBorder="1" applyAlignment="1" applyProtection="1">
      <alignment horizontal="left" vertical="center" wrapText="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70" zoomScaleNormal="70" zoomScaleSheetLayoutView="40" zoomScalePageLayoutView="40" workbookViewId="0">
      <selection activeCell="F24" sqref="F24"/>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61" t="s">
        <v>2658</v>
      </c>
      <c r="D2" s="262"/>
      <c r="E2" s="262"/>
      <c r="F2" s="262"/>
      <c r="G2" s="262"/>
      <c r="H2" s="262"/>
      <c r="I2" s="262"/>
      <c r="J2" s="262"/>
      <c r="K2" s="262"/>
      <c r="L2" s="269" t="s">
        <v>2645</v>
      </c>
      <c r="M2" s="269"/>
      <c r="N2" s="274" t="s">
        <v>2646</v>
      </c>
      <c r="O2" s="275"/>
    </row>
    <row r="3" spans="1:20" ht="33" customHeight="1" x14ac:dyDescent="0.3">
      <c r="A3" s="9"/>
      <c r="B3" s="8"/>
      <c r="C3" s="263"/>
      <c r="D3" s="264"/>
      <c r="E3" s="264"/>
      <c r="F3" s="264"/>
      <c r="G3" s="264"/>
      <c r="H3" s="264"/>
      <c r="I3" s="264"/>
      <c r="J3" s="264"/>
      <c r="K3" s="264"/>
      <c r="L3" s="276" t="s">
        <v>1</v>
      </c>
      <c r="M3" s="276"/>
      <c r="N3" s="276" t="s">
        <v>2647</v>
      </c>
      <c r="O3" s="278"/>
    </row>
    <row r="4" spans="1:20" ht="24.75" customHeight="1" thickBot="1" x14ac:dyDescent="0.35">
      <c r="A4" s="10"/>
      <c r="B4" s="12"/>
      <c r="C4" s="265"/>
      <c r="D4" s="266"/>
      <c r="E4" s="266"/>
      <c r="F4" s="266"/>
      <c r="G4" s="266"/>
      <c r="H4" s="266"/>
      <c r="I4" s="266"/>
      <c r="J4" s="266"/>
      <c r="K4" s="266"/>
      <c r="L4" s="245" t="s">
        <v>0</v>
      </c>
      <c r="M4" s="245"/>
      <c r="N4" s="245"/>
      <c r="O4" s="246"/>
      <c r="P4" s="170">
        <f ca="1">NOW()</f>
        <v>44194.537424652779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9" t="s">
        <v>2643</v>
      </c>
      <c r="B6" s="210"/>
      <c r="C6" s="210"/>
      <c r="D6" s="210"/>
      <c r="E6" s="210"/>
      <c r="F6" s="210"/>
      <c r="G6" s="210"/>
      <c r="H6" s="210"/>
      <c r="I6" s="210"/>
      <c r="J6" s="210"/>
      <c r="K6" s="210"/>
      <c r="L6" s="210"/>
      <c r="M6" s="210"/>
      <c r="N6" s="210"/>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70" t="str">
        <f>HYPERLINK("#Integrante_1!A109","CAPACIDAD RESIDUAL")</f>
        <v>CAPACIDAD RESIDUAL</v>
      </c>
      <c r="F8" s="271"/>
      <c r="G8" s="272"/>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70" t="str">
        <f>HYPERLINK("#Integrante_1!A162","TALENTO HUMANO")</f>
        <v>TALENTO HUMANO</v>
      </c>
      <c r="F9" s="271"/>
      <c r="G9" s="27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70" t="str">
        <f>HYPERLINK("#Integrante_1!F162","INFRAESTRUCTURA")</f>
        <v>INFRAESTRUCTURA</v>
      </c>
      <c r="F10" s="271"/>
      <c r="G10" s="272"/>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97" t="s">
        <v>2705</v>
      </c>
      <c r="D15" s="35"/>
      <c r="E15" s="35"/>
      <c r="F15" s="5"/>
      <c r="G15" s="32" t="s">
        <v>1168</v>
      </c>
      <c r="H15" s="104" t="s">
        <v>696</v>
      </c>
      <c r="I15" s="32" t="s">
        <v>2629</v>
      </c>
      <c r="J15" s="109" t="s">
        <v>2637</v>
      </c>
      <c r="L15" s="267" t="s">
        <v>8</v>
      </c>
      <c r="M15" s="267"/>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9" t="s">
        <v>21</v>
      </c>
      <c r="B17" s="210"/>
      <c r="C17" s="210"/>
      <c r="D17" s="210"/>
      <c r="E17" s="210"/>
      <c r="F17" s="210"/>
      <c r="G17" s="210"/>
      <c r="H17" s="209" t="s">
        <v>12</v>
      </c>
      <c r="I17" s="210"/>
      <c r="J17" s="210"/>
      <c r="K17" s="210"/>
      <c r="L17" s="210"/>
      <c r="M17" s="210"/>
      <c r="N17" s="210"/>
      <c r="O17" s="211"/>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2706</v>
      </c>
      <c r="G20" s="5"/>
      <c r="H20" s="273"/>
      <c r="I20" s="148" t="s">
        <v>1154</v>
      </c>
      <c r="J20" s="149" t="s">
        <v>707</v>
      </c>
      <c r="K20" s="150">
        <v>3330449760</v>
      </c>
      <c r="L20" s="151">
        <v>44194</v>
      </c>
      <c r="M20" s="151">
        <v>44561</v>
      </c>
      <c r="N20" s="134">
        <f>+(M20-L20)/30</f>
        <v>12.233333333333333</v>
      </c>
      <c r="O20" s="137"/>
      <c r="U20" s="133"/>
      <c r="V20" s="106">
        <f ca="1">NOW()</f>
        <v>44194.537424652779</v>
      </c>
      <c r="W20" s="106">
        <f ca="1">NOW()</f>
        <v>44194.537424652779</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38" t="s">
        <v>2</v>
      </c>
      <c r="C37" s="238"/>
      <c r="D37" s="238"/>
      <c r="E37" s="238"/>
      <c r="F37" s="238"/>
      <c r="G37" s="5"/>
      <c r="H37" s="128"/>
      <c r="I37" s="129"/>
      <c r="J37" s="129"/>
      <c r="K37" s="129"/>
      <c r="L37" s="129"/>
      <c r="M37" s="129"/>
      <c r="N37" s="129"/>
      <c r="O37" s="130"/>
    </row>
    <row r="38" spans="1:16" ht="21" customHeight="1" x14ac:dyDescent="0.3">
      <c r="A38" s="9"/>
      <c r="B38" s="268" t="str">
        <f>VLOOKUP(B20,EAS!A2:B1439,2,0)</f>
        <v xml:space="preserve">ASOCIACIÓN DE PRODUCTORES DE LA REGION CARIBE </v>
      </c>
      <c r="C38" s="268"/>
      <c r="D38" s="268"/>
      <c r="E38" s="268"/>
      <c r="F38" s="268"/>
      <c r="G38" s="5"/>
      <c r="H38" s="131"/>
      <c r="I38" s="277" t="s">
        <v>7</v>
      </c>
      <c r="J38" s="277"/>
      <c r="K38" s="277"/>
      <c r="L38" s="277"/>
      <c r="M38" s="277"/>
      <c r="N38" s="277"/>
      <c r="O38" s="132"/>
    </row>
    <row r="39" spans="1:16" ht="42.9" customHeight="1" thickBot="1" x14ac:dyDescent="0.35">
      <c r="A39" s="10"/>
      <c r="B39" s="11"/>
      <c r="C39" s="11"/>
      <c r="D39" s="11"/>
      <c r="E39" s="11"/>
      <c r="F39" s="11"/>
      <c r="G39" s="11"/>
      <c r="H39" s="10"/>
      <c r="I39" s="208" t="s">
        <v>2702</v>
      </c>
      <c r="J39" s="208"/>
      <c r="K39" s="208"/>
      <c r="L39" s="208"/>
      <c r="M39" s="208"/>
      <c r="N39" s="208"/>
      <c r="O39" s="12"/>
    </row>
    <row r="40" spans="1:16" ht="15" thickBot="1" x14ac:dyDescent="0.35"/>
    <row r="41" spans="1:16" s="19" customFormat="1" ht="31.5" customHeight="1" thickBot="1" x14ac:dyDescent="0.35">
      <c r="A41" s="209" t="s">
        <v>3</v>
      </c>
      <c r="B41" s="210"/>
      <c r="C41" s="210"/>
      <c r="D41" s="210"/>
      <c r="E41" s="210"/>
      <c r="F41" s="210"/>
      <c r="G41" s="210"/>
      <c r="H41" s="210"/>
      <c r="I41" s="210"/>
      <c r="J41" s="210"/>
      <c r="K41" s="210"/>
      <c r="L41" s="210"/>
      <c r="M41" s="210"/>
      <c r="N41" s="210"/>
      <c r="O41" s="211"/>
      <c r="P41" s="77"/>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7"/>
    </row>
    <row r="44" spans="1:16" ht="15" customHeight="1" x14ac:dyDescent="0.3">
      <c r="A44" s="216" t="s">
        <v>2659</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13" t="s">
        <v>2638</v>
      </c>
      <c r="B109" s="214"/>
      <c r="C109" s="214"/>
      <c r="D109" s="214"/>
      <c r="E109" s="214"/>
      <c r="F109" s="214"/>
      <c r="G109" s="214"/>
      <c r="H109" s="214"/>
      <c r="I109" s="214"/>
      <c r="J109" s="214"/>
      <c r="K109" s="214"/>
      <c r="L109" s="214"/>
      <c r="M109" s="214"/>
      <c r="N109" s="214"/>
      <c r="O109" s="215"/>
      <c r="P109" s="77"/>
    </row>
    <row r="110" spans="1:16" ht="15" customHeight="1" x14ac:dyDescent="0.3">
      <c r="A110" s="216" t="s">
        <v>2660</v>
      </c>
      <c r="B110" s="217"/>
      <c r="C110" s="217"/>
      <c r="D110" s="217"/>
      <c r="E110" s="217"/>
      <c r="F110" s="217"/>
      <c r="G110" s="217"/>
      <c r="H110" s="217"/>
      <c r="I110" s="217"/>
      <c r="J110" s="217"/>
      <c r="K110" s="217"/>
      <c r="L110" s="217"/>
      <c r="M110" s="217"/>
      <c r="N110" s="217"/>
      <c r="O110" s="218"/>
    </row>
    <row r="111" spans="1:16" x14ac:dyDescent="0.3">
      <c r="A111" s="219"/>
      <c r="B111" s="220"/>
      <c r="C111" s="220"/>
      <c r="D111" s="220"/>
      <c r="E111" s="220"/>
      <c r="F111" s="220"/>
      <c r="G111" s="220"/>
      <c r="H111" s="220"/>
      <c r="I111" s="220"/>
      <c r="J111" s="220"/>
      <c r="K111" s="220"/>
      <c r="L111" s="220"/>
      <c r="M111" s="220"/>
      <c r="N111" s="220"/>
      <c r="O111" s="221"/>
    </row>
    <row r="112" spans="1:16" s="1" customFormat="1" ht="26.25" customHeight="1" x14ac:dyDescent="0.3">
      <c r="I112" s="226" t="s">
        <v>9</v>
      </c>
      <c r="J112" s="22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9" t="s">
        <v>13</v>
      </c>
      <c r="B162" s="210"/>
      <c r="C162" s="210"/>
      <c r="D162" s="210"/>
      <c r="E162" s="211"/>
      <c r="F162" s="210" t="s">
        <v>15</v>
      </c>
      <c r="G162" s="210"/>
      <c r="H162" s="210"/>
      <c r="I162" s="209" t="s">
        <v>16</v>
      </c>
      <c r="J162" s="210"/>
      <c r="K162" s="210"/>
      <c r="L162" s="210"/>
      <c r="M162" s="210"/>
      <c r="N162" s="210"/>
      <c r="O162" s="211"/>
      <c r="P162" s="77"/>
    </row>
    <row r="163" spans="1:28" ht="51.75" customHeight="1" x14ac:dyDescent="0.3">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38" t="s">
        <v>2618</v>
      </c>
      <c r="C165" s="238"/>
      <c r="D165" s="238"/>
      <c r="E165" s="8"/>
      <c r="F165" s="5"/>
      <c r="G165" s="239" t="s">
        <v>2618</v>
      </c>
      <c r="H165" s="239"/>
      <c r="I165" s="240" t="s">
        <v>1164</v>
      </c>
      <c r="J165" s="241"/>
      <c r="K165" s="241"/>
      <c r="L165" s="241"/>
      <c r="M165" s="241"/>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42" t="s">
        <v>2648</v>
      </c>
      <c r="J167" s="243"/>
      <c r="K167" s="243"/>
      <c r="L167" s="243"/>
      <c r="M167" s="243"/>
      <c r="N167" s="243"/>
      <c r="O167" s="244"/>
      <c r="U167" s="51"/>
    </row>
    <row r="168" spans="1:28" x14ac:dyDescent="0.3">
      <c r="A168" s="9"/>
      <c r="B168" s="212" t="s">
        <v>2662</v>
      </c>
      <c r="C168" s="212"/>
      <c r="D168" s="212"/>
      <c r="E168" s="8"/>
      <c r="F168" s="5"/>
      <c r="H168" s="82" t="s">
        <v>2661</v>
      </c>
      <c r="I168" s="242"/>
      <c r="J168" s="243"/>
      <c r="K168" s="243"/>
      <c r="L168" s="243"/>
      <c r="M168" s="243"/>
      <c r="N168" s="243"/>
      <c r="O168" s="244"/>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9" t="s">
        <v>2677</v>
      </c>
      <c r="B172" s="210"/>
      <c r="C172" s="210"/>
      <c r="D172" s="210"/>
      <c r="E172" s="210"/>
      <c r="F172" s="210"/>
      <c r="G172" s="210"/>
      <c r="H172" s="210"/>
      <c r="I172" s="210"/>
      <c r="J172" s="210"/>
      <c r="K172" s="210"/>
      <c r="L172" s="210"/>
      <c r="M172" s="210"/>
      <c r="N172" s="210"/>
      <c r="O172" s="211"/>
      <c r="P172" s="77"/>
    </row>
    <row r="173" spans="1:28" ht="15" customHeight="1" x14ac:dyDescent="0.3">
      <c r="A173" s="228" t="s">
        <v>2676</v>
      </c>
      <c r="B173" s="229"/>
      <c r="C173" s="229"/>
      <c r="D173" s="229"/>
      <c r="E173" s="229"/>
      <c r="F173" s="229"/>
      <c r="G173" s="229"/>
      <c r="H173" s="229"/>
      <c r="I173" s="229"/>
      <c r="J173" s="229"/>
      <c r="K173" s="229"/>
      <c r="L173" s="229"/>
      <c r="M173" s="229"/>
      <c r="N173" s="229"/>
      <c r="O173" s="230"/>
    </row>
    <row r="174" spans="1:28" ht="24" thickBot="1" x14ac:dyDescent="0.35">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8" t="s">
        <v>2670</v>
      </c>
      <c r="C176" s="198"/>
      <c r="D176" s="198"/>
      <c r="E176" s="198"/>
      <c r="F176" s="198"/>
      <c r="G176" s="198"/>
      <c r="H176" s="20"/>
      <c r="I176" s="205" t="s">
        <v>2674</v>
      </c>
      <c r="J176" s="206"/>
      <c r="K176" s="206"/>
      <c r="L176" s="206"/>
      <c r="M176" s="206"/>
      <c r="O176" s="184" t="str">
        <f>HYPERLINK("#Integrante_1!A1","INICIO")</f>
        <v>INICIO</v>
      </c>
      <c r="Q176" s="19"/>
      <c r="R176" s="19"/>
      <c r="S176" s="19"/>
      <c r="T176" s="19"/>
      <c r="U176" s="19"/>
      <c r="V176" s="19"/>
      <c r="W176" s="19"/>
      <c r="X176" s="19"/>
      <c r="Y176" s="19"/>
      <c r="Z176" s="19"/>
      <c r="AA176" s="19"/>
      <c r="AB176" s="19"/>
    </row>
    <row r="177" spans="1:28" ht="23.4" x14ac:dyDescent="0.3">
      <c r="A177" s="9"/>
      <c r="B177" s="199" t="s">
        <v>17</v>
      </c>
      <c r="C177" s="200"/>
      <c r="D177" s="201"/>
      <c r="E177" s="205" t="s">
        <v>2620</v>
      </c>
      <c r="F177" s="206"/>
      <c r="G177" s="207"/>
      <c r="H177" s="5"/>
      <c r="I177" s="199" t="s">
        <v>17</v>
      </c>
      <c r="J177" s="200"/>
      <c r="K177" s="200"/>
      <c r="L177" s="201"/>
      <c r="M177" s="259" t="s">
        <v>2679</v>
      </c>
      <c r="O177" s="8"/>
      <c r="Q177" s="19"/>
      <c r="R177" s="28"/>
      <c r="S177" s="28" t="s">
        <v>2619</v>
      </c>
      <c r="T177" s="19"/>
      <c r="U177" s="19"/>
      <c r="V177" s="19"/>
      <c r="W177" s="19"/>
      <c r="X177" s="19"/>
      <c r="Y177" s="19"/>
      <c r="Z177" s="19"/>
      <c r="AA177" s="19"/>
      <c r="AB177" s="19"/>
    </row>
    <row r="178" spans="1:28" ht="23.4" x14ac:dyDescent="0.3">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4" x14ac:dyDescent="0.3">
      <c r="A179" s="9"/>
      <c r="B179" s="251" t="s">
        <v>2670</v>
      </c>
      <c r="C179" s="251"/>
      <c r="D179" s="251"/>
      <c r="E179" s="24">
        <v>0.02</v>
      </c>
      <c r="F179" s="177">
        <v>0.01</v>
      </c>
      <c r="G179" s="178">
        <f>IF(F179&gt;0,SUM(E179+F179),"")</f>
        <v>0.03</v>
      </c>
      <c r="H179" s="5"/>
      <c r="I179" s="256" t="s">
        <v>2674</v>
      </c>
      <c r="J179" s="257"/>
      <c r="K179" s="257"/>
      <c r="L179" s="258"/>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51" t="s">
        <v>1165</v>
      </c>
      <c r="C180" s="251"/>
      <c r="D180" s="251"/>
      <c r="E180" s="24">
        <v>0.02</v>
      </c>
      <c r="F180" s="69"/>
      <c r="G180" s="162" t="str">
        <f>IF(F180&gt;0,SUM(E180+F180),"")</f>
        <v/>
      </c>
      <c r="H180" s="5"/>
      <c r="I180" s="248" t="s">
        <v>1169</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1" t="s">
        <v>1166</v>
      </c>
      <c r="C181" s="251"/>
      <c r="D181" s="251"/>
      <c r="E181" s="24">
        <v>0.02</v>
      </c>
      <c r="F181" s="69"/>
      <c r="G181" s="162" t="str">
        <f>IF(F181&gt;0,SUM(E181+F181),"")</f>
        <v/>
      </c>
      <c r="H181" s="5"/>
      <c r="I181" s="248" t="s">
        <v>1170</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1" t="s">
        <v>1167</v>
      </c>
      <c r="C182" s="251"/>
      <c r="D182" s="251"/>
      <c r="E182" s="24">
        <v>0.03</v>
      </c>
      <c r="F182" s="69"/>
      <c r="G182" s="162" t="str">
        <f>IF(F182&gt;0,SUM(E182+F182),"")</f>
        <v/>
      </c>
      <c r="H182" s="5"/>
      <c r="I182" s="248" t="s">
        <v>1171</v>
      </c>
      <c r="J182" s="249"/>
      <c r="K182" s="250"/>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8" t="s">
        <v>1172</v>
      </c>
      <c r="J183" s="249"/>
      <c r="K183" s="250"/>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99913492.799999997</v>
      </c>
      <c r="F185" s="93"/>
      <c r="G185" s="94"/>
      <c r="H185" s="89"/>
      <c r="I185" s="91" t="s">
        <v>2632</v>
      </c>
      <c r="J185" s="183">
        <f>M179</f>
        <v>0.02</v>
      </c>
      <c r="K185" s="252" t="s">
        <v>2633</v>
      </c>
      <c r="L185" s="252"/>
      <c r="M185" s="95">
        <f>+J185*K20</f>
        <v>66608995.200000003</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9" t="s">
        <v>18</v>
      </c>
      <c r="B188" s="210"/>
      <c r="C188" s="210"/>
      <c r="D188" s="210"/>
      <c r="E188" s="210"/>
      <c r="F188" s="210"/>
      <c r="G188" s="210"/>
      <c r="H188" s="210"/>
      <c r="I188" s="210"/>
      <c r="J188" s="210"/>
      <c r="K188" s="210"/>
      <c r="L188" s="210"/>
      <c r="M188" s="210"/>
      <c r="N188" s="210"/>
      <c r="O188" s="211"/>
      <c r="P188" s="77"/>
    </row>
    <row r="189" spans="1:28" ht="15" customHeight="1" x14ac:dyDescent="0.3">
      <c r="A189" s="228" t="s">
        <v>19</v>
      </c>
      <c r="B189" s="229"/>
      <c r="C189" s="229"/>
      <c r="D189" s="229"/>
      <c r="E189" s="229"/>
      <c r="F189" s="229"/>
      <c r="G189" s="229"/>
      <c r="H189" s="229"/>
      <c r="I189" s="229"/>
      <c r="J189" s="229"/>
      <c r="K189" s="229"/>
      <c r="L189" s="229"/>
      <c r="M189" s="229"/>
      <c r="N189" s="229"/>
      <c r="O189" s="230"/>
    </row>
    <row r="190" spans="1:28" ht="15" thickBot="1" x14ac:dyDescent="0.35">
      <c r="A190" s="231"/>
      <c r="B190" s="232"/>
      <c r="C190" s="232"/>
      <c r="D190" s="232"/>
      <c r="E190" s="232"/>
      <c r="F190" s="232"/>
      <c r="G190" s="232"/>
      <c r="H190" s="232"/>
      <c r="I190" s="232"/>
      <c r="J190" s="232"/>
      <c r="K190" s="232"/>
      <c r="L190" s="232"/>
      <c r="M190" s="232"/>
      <c r="N190" s="232"/>
      <c r="O190" s="233"/>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25" t="s">
        <v>2641</v>
      </c>
      <c r="C192" s="225"/>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9" t="s">
        <v>29</v>
      </c>
      <c r="B197" s="210"/>
      <c r="C197" s="210"/>
      <c r="D197" s="210"/>
      <c r="E197" s="210"/>
      <c r="F197" s="210"/>
      <c r="G197" s="210"/>
      <c r="H197" s="210"/>
      <c r="I197" s="210"/>
      <c r="J197" s="210"/>
      <c r="K197" s="210"/>
      <c r="L197" s="210"/>
      <c r="M197" s="210"/>
      <c r="N197" s="210"/>
      <c r="O197" s="211"/>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47" t="s">
        <v>2663</v>
      </c>
      <c r="C199" s="247"/>
      <c r="D199" s="247"/>
      <c r="E199" s="247"/>
      <c r="F199" s="247"/>
      <c r="G199" s="247"/>
      <c r="H199" s="247"/>
      <c r="I199" s="247"/>
      <c r="J199" s="247"/>
      <c r="K199" s="247"/>
      <c r="L199" s="247"/>
      <c r="M199" s="247"/>
      <c r="N199" s="247"/>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2653</v>
      </c>
      <c r="C201" s="224"/>
      <c r="D201" s="224"/>
      <c r="E201" s="224"/>
      <c r="F201" s="224"/>
      <c r="G201" s="224"/>
      <c r="H201" s="224"/>
      <c r="I201" s="224"/>
      <c r="J201" s="224"/>
      <c r="K201" s="224"/>
      <c r="L201" s="224"/>
      <c r="M201" s="224"/>
      <c r="N201" s="22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E10" zoomScale="56" zoomScaleNormal="56" zoomScaleSheetLayoutView="40" zoomScalePageLayoutView="40" workbookViewId="0">
      <selection activeCell="G28" sqref="G28"/>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61" t="s">
        <v>2658</v>
      </c>
      <c r="D2" s="262"/>
      <c r="E2" s="262"/>
      <c r="F2" s="262"/>
      <c r="G2" s="262"/>
      <c r="H2" s="262"/>
      <c r="I2" s="262"/>
      <c r="J2" s="262"/>
      <c r="K2" s="262"/>
      <c r="L2" s="269" t="s">
        <v>2645</v>
      </c>
      <c r="M2" s="269"/>
      <c r="N2" s="274" t="s">
        <v>2646</v>
      </c>
      <c r="O2" s="275"/>
    </row>
    <row r="3" spans="1:20" ht="33" customHeight="1" x14ac:dyDescent="0.3">
      <c r="A3" s="9"/>
      <c r="B3" s="8"/>
      <c r="C3" s="263"/>
      <c r="D3" s="264"/>
      <c r="E3" s="264"/>
      <c r="F3" s="264"/>
      <c r="G3" s="264"/>
      <c r="H3" s="264"/>
      <c r="I3" s="264"/>
      <c r="J3" s="264"/>
      <c r="K3" s="264"/>
      <c r="L3" s="276" t="s">
        <v>1</v>
      </c>
      <c r="M3" s="276"/>
      <c r="N3" s="276" t="s">
        <v>2647</v>
      </c>
      <c r="O3" s="278"/>
    </row>
    <row r="4" spans="1:20" ht="24.75" customHeight="1" thickBot="1" x14ac:dyDescent="0.35">
      <c r="A4" s="10"/>
      <c r="B4" s="12"/>
      <c r="C4" s="265"/>
      <c r="D4" s="266"/>
      <c r="E4" s="266"/>
      <c r="F4" s="266"/>
      <c r="G4" s="266"/>
      <c r="H4" s="266"/>
      <c r="I4" s="266"/>
      <c r="J4" s="266"/>
      <c r="K4" s="266"/>
      <c r="L4" s="245" t="s">
        <v>0</v>
      </c>
      <c r="M4" s="245"/>
      <c r="N4" s="245"/>
      <c r="O4" s="246"/>
      <c r="P4" s="170">
        <f ca="1">NOW()</f>
        <v>44194.537424652779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9" t="s">
        <v>2643</v>
      </c>
      <c r="B6" s="210"/>
      <c r="C6" s="210"/>
      <c r="D6" s="210"/>
      <c r="E6" s="210"/>
      <c r="F6" s="210"/>
      <c r="G6" s="210"/>
      <c r="H6" s="210"/>
      <c r="I6" s="210"/>
      <c r="J6" s="210"/>
      <c r="K6" s="210"/>
      <c r="L6" s="210"/>
      <c r="M6" s="210"/>
      <c r="N6" s="210"/>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70" t="str">
        <f>HYPERLINK("#Integrante_2!A109","CAPACIDAD RESIDUAL")</f>
        <v>CAPACIDAD RESIDUAL</v>
      </c>
      <c r="F8" s="271"/>
      <c r="G8" s="272"/>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70" t="str">
        <f>HYPERLINK("#Integrante_2!A162","TALENTO HUMANO")</f>
        <v>TALENTO HUMANO</v>
      </c>
      <c r="F9" s="271"/>
      <c r="G9" s="27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70" t="str">
        <f>HYPERLINK("#Integrante_2!F162","INFRAESTRUCTURA")</f>
        <v>INFRAESTRUCTURA</v>
      </c>
      <c r="F10" s="271"/>
      <c r="G10" s="272"/>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97" t="s">
        <v>2703</v>
      </c>
      <c r="D15" s="35"/>
      <c r="E15" s="35"/>
      <c r="F15" s="5"/>
      <c r="G15" s="32" t="s">
        <v>1168</v>
      </c>
      <c r="H15" s="104" t="s">
        <v>696</v>
      </c>
      <c r="I15" s="32" t="s">
        <v>2629</v>
      </c>
      <c r="J15" s="109" t="s">
        <v>2637</v>
      </c>
      <c r="L15" s="267" t="s">
        <v>8</v>
      </c>
      <c r="M15" s="267"/>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9" t="s">
        <v>21</v>
      </c>
      <c r="B17" s="210"/>
      <c r="C17" s="210"/>
      <c r="D17" s="210"/>
      <c r="E17" s="210"/>
      <c r="F17" s="210"/>
      <c r="G17" s="210"/>
      <c r="H17" s="209" t="s">
        <v>12</v>
      </c>
      <c r="I17" s="210"/>
      <c r="J17" s="210"/>
      <c r="K17" s="210"/>
      <c r="L17" s="210"/>
      <c r="M17" s="210"/>
      <c r="N17" s="210"/>
      <c r="O17" s="211"/>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2706</v>
      </c>
      <c r="G20" s="5"/>
      <c r="H20" s="273"/>
      <c r="I20" s="148" t="s">
        <v>1154</v>
      </c>
      <c r="J20" s="149" t="s">
        <v>707</v>
      </c>
      <c r="K20" s="150">
        <v>3330449760</v>
      </c>
      <c r="L20" s="151">
        <v>44194</v>
      </c>
      <c r="M20" s="151">
        <v>44561</v>
      </c>
      <c r="N20" s="134">
        <f>+(M20-L20)/30</f>
        <v>12.233333333333333</v>
      </c>
      <c r="O20" s="137"/>
      <c r="U20" s="133"/>
      <c r="V20" s="106">
        <f ca="1">NOW()</f>
        <v>44194.537424652779</v>
      </c>
      <c r="W20" s="106">
        <f ca="1">NOW()</f>
        <v>44194.537424652779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8" t="s">
        <v>2</v>
      </c>
      <c r="C37" s="238"/>
      <c r="D37" s="238"/>
      <c r="E37" s="238"/>
      <c r="F37" s="238"/>
      <c r="G37" s="5"/>
      <c r="H37" s="128"/>
      <c r="I37" s="129"/>
      <c r="J37" s="129"/>
      <c r="K37" s="129"/>
      <c r="L37" s="129"/>
      <c r="M37" s="129"/>
      <c r="N37" s="129"/>
      <c r="O37" s="130"/>
    </row>
    <row r="38" spans="1:16" ht="21" customHeight="1" x14ac:dyDescent="0.3">
      <c r="A38" s="9"/>
      <c r="B38" s="268" t="str">
        <f>VLOOKUP(B20,EAS!A2:B1439,2,0)</f>
        <v>ASOCIACIÓN DE AUTORIDADES TRADICIONALES INDIGENAS KOTTUSHIWAYAA</v>
      </c>
      <c r="C38" s="268"/>
      <c r="D38" s="268"/>
      <c r="E38" s="268"/>
      <c r="F38" s="268"/>
      <c r="G38" s="5"/>
      <c r="H38" s="131"/>
      <c r="I38" s="277" t="s">
        <v>7</v>
      </c>
      <c r="J38" s="277"/>
      <c r="K38" s="277"/>
      <c r="L38" s="277"/>
      <c r="M38" s="277"/>
      <c r="N38" s="277"/>
      <c r="O38" s="132"/>
    </row>
    <row r="39" spans="1:16" ht="42.9" customHeight="1" thickBot="1" x14ac:dyDescent="0.35">
      <c r="A39" s="10"/>
      <c r="B39" s="11"/>
      <c r="C39" s="11"/>
      <c r="D39" s="11"/>
      <c r="E39" s="11"/>
      <c r="F39" s="11"/>
      <c r="G39" s="11"/>
      <c r="H39" s="10"/>
      <c r="I39" s="208" t="s">
        <v>2704</v>
      </c>
      <c r="J39" s="208"/>
      <c r="K39" s="208"/>
      <c r="L39" s="208"/>
      <c r="M39" s="208"/>
      <c r="N39" s="208"/>
      <c r="O39" s="12"/>
    </row>
    <row r="40" spans="1:16" thickBot="1" x14ac:dyDescent="0.35"/>
    <row r="41" spans="1:16" s="19" customFormat="1" ht="31.5" customHeight="1" thickBot="1" x14ac:dyDescent="0.35">
      <c r="A41" s="209" t="s">
        <v>3</v>
      </c>
      <c r="B41" s="210"/>
      <c r="C41" s="210"/>
      <c r="D41" s="210"/>
      <c r="E41" s="210"/>
      <c r="F41" s="210"/>
      <c r="G41" s="210"/>
      <c r="H41" s="210"/>
      <c r="I41" s="210"/>
      <c r="J41" s="210"/>
      <c r="K41" s="210"/>
      <c r="L41" s="210"/>
      <c r="M41" s="210"/>
      <c r="N41" s="210"/>
      <c r="O41" s="211"/>
      <c r="P41" s="77"/>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7"/>
    </row>
    <row r="44" spans="1:16" ht="15" customHeight="1" x14ac:dyDescent="0.3">
      <c r="A44" s="216" t="s">
        <v>2659</v>
      </c>
      <c r="B44" s="217"/>
      <c r="C44" s="217"/>
      <c r="D44" s="217"/>
      <c r="E44" s="217"/>
      <c r="F44" s="217"/>
      <c r="G44" s="217"/>
      <c r="H44" s="217"/>
      <c r="I44" s="217"/>
      <c r="J44" s="217"/>
      <c r="K44" s="217"/>
      <c r="L44" s="217"/>
      <c r="M44" s="217"/>
      <c r="N44" s="217"/>
      <c r="O44" s="218"/>
    </row>
    <row r="45" spans="1:16" ht="14.4"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13" t="s">
        <v>2638</v>
      </c>
      <c r="B109" s="214"/>
      <c r="C109" s="214"/>
      <c r="D109" s="214"/>
      <c r="E109" s="214"/>
      <c r="F109" s="214"/>
      <c r="G109" s="214"/>
      <c r="H109" s="214"/>
      <c r="I109" s="214"/>
      <c r="J109" s="214"/>
      <c r="K109" s="214"/>
      <c r="L109" s="214"/>
      <c r="M109" s="214"/>
      <c r="N109" s="214"/>
      <c r="O109" s="215"/>
      <c r="P109" s="77"/>
    </row>
    <row r="110" spans="1:16" ht="15" customHeight="1" x14ac:dyDescent="0.3">
      <c r="A110" s="216" t="s">
        <v>2660</v>
      </c>
      <c r="B110" s="217"/>
      <c r="C110" s="217"/>
      <c r="D110" s="217"/>
      <c r="E110" s="217"/>
      <c r="F110" s="217"/>
      <c r="G110" s="217"/>
      <c r="H110" s="217"/>
      <c r="I110" s="217"/>
      <c r="J110" s="217"/>
      <c r="K110" s="217"/>
      <c r="L110" s="217"/>
      <c r="M110" s="217"/>
      <c r="N110" s="217"/>
      <c r="O110" s="218"/>
    </row>
    <row r="111" spans="1:16" ht="14.4" x14ac:dyDescent="0.3">
      <c r="A111" s="219"/>
      <c r="B111" s="220"/>
      <c r="C111" s="220"/>
      <c r="D111" s="220"/>
      <c r="E111" s="220"/>
      <c r="F111" s="220"/>
      <c r="G111" s="220"/>
      <c r="H111" s="220"/>
      <c r="I111" s="220"/>
      <c r="J111" s="220"/>
      <c r="K111" s="220"/>
      <c r="L111" s="220"/>
      <c r="M111" s="220"/>
      <c r="N111" s="220"/>
      <c r="O111" s="221"/>
    </row>
    <row r="112" spans="1:16" s="1" customFormat="1" ht="26.25" customHeight="1" x14ac:dyDescent="0.3">
      <c r="I112" s="226" t="s">
        <v>9</v>
      </c>
      <c r="J112" s="22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9" t="s">
        <v>13</v>
      </c>
      <c r="B162" s="210"/>
      <c r="C162" s="210"/>
      <c r="D162" s="210"/>
      <c r="E162" s="211"/>
      <c r="F162" s="210" t="s">
        <v>15</v>
      </c>
      <c r="G162" s="210"/>
      <c r="H162" s="210"/>
      <c r="I162" s="209" t="s">
        <v>16</v>
      </c>
      <c r="J162" s="210"/>
      <c r="K162" s="210"/>
      <c r="L162" s="210"/>
      <c r="M162" s="210"/>
      <c r="N162" s="210"/>
      <c r="O162" s="211"/>
      <c r="P162" s="77"/>
    </row>
    <row r="163" spans="1:28" ht="51.75" customHeight="1" x14ac:dyDescent="0.3">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8" t="s">
        <v>2618</v>
      </c>
      <c r="C165" s="238"/>
      <c r="D165" s="238"/>
      <c r="E165" s="8"/>
      <c r="F165" s="5"/>
      <c r="G165" s="239" t="s">
        <v>2618</v>
      </c>
      <c r="H165" s="239"/>
      <c r="I165" s="240" t="s">
        <v>1164</v>
      </c>
      <c r="J165" s="241"/>
      <c r="K165" s="241"/>
      <c r="L165" s="241"/>
      <c r="M165" s="241"/>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42" t="s">
        <v>2648</v>
      </c>
      <c r="J167" s="243"/>
      <c r="K167" s="243"/>
      <c r="L167" s="243"/>
      <c r="M167" s="243"/>
      <c r="N167" s="243"/>
      <c r="O167" s="244"/>
      <c r="U167" s="51"/>
    </row>
    <row r="168" spans="1:28" ht="14.4" x14ac:dyDescent="0.3">
      <c r="A168" s="9"/>
      <c r="B168" s="212" t="s">
        <v>2662</v>
      </c>
      <c r="C168" s="212"/>
      <c r="D168" s="212"/>
      <c r="E168" s="8"/>
      <c r="F168" s="5"/>
      <c r="H168" s="82" t="s">
        <v>2661</v>
      </c>
      <c r="I168" s="242"/>
      <c r="J168" s="243"/>
      <c r="K168" s="243"/>
      <c r="L168" s="243"/>
      <c r="M168" s="243"/>
      <c r="N168" s="243"/>
      <c r="O168" s="244"/>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9" t="s">
        <v>2677</v>
      </c>
      <c r="B172" s="210"/>
      <c r="C172" s="210"/>
      <c r="D172" s="210"/>
      <c r="E172" s="210"/>
      <c r="F172" s="210"/>
      <c r="G172" s="210"/>
      <c r="H172" s="210"/>
      <c r="I172" s="210"/>
      <c r="J172" s="210"/>
      <c r="K172" s="210"/>
      <c r="L172" s="210"/>
      <c r="M172" s="210"/>
      <c r="N172" s="210"/>
      <c r="O172" s="211"/>
      <c r="P172" s="77"/>
    </row>
    <row r="173" spans="1:28" ht="15" customHeight="1" x14ac:dyDescent="0.3">
      <c r="A173" s="228" t="s">
        <v>2676</v>
      </c>
      <c r="B173" s="229"/>
      <c r="C173" s="229"/>
      <c r="D173" s="229"/>
      <c r="E173" s="229"/>
      <c r="F173" s="229"/>
      <c r="G173" s="229"/>
      <c r="H173" s="229"/>
      <c r="I173" s="229"/>
      <c r="J173" s="229"/>
      <c r="K173" s="229"/>
      <c r="L173" s="229"/>
      <c r="M173" s="229"/>
      <c r="N173" s="229"/>
      <c r="O173" s="230"/>
    </row>
    <row r="174" spans="1:28" ht="24" thickBot="1" x14ac:dyDescent="0.35">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8" t="s">
        <v>2670</v>
      </c>
      <c r="C176" s="198"/>
      <c r="D176" s="198"/>
      <c r="E176" s="198"/>
      <c r="F176" s="198"/>
      <c r="G176" s="198"/>
      <c r="H176" s="20"/>
      <c r="I176" s="205" t="s">
        <v>2674</v>
      </c>
      <c r="J176" s="206"/>
      <c r="K176" s="206"/>
      <c r="L176" s="206"/>
      <c r="M176" s="206"/>
      <c r="O176" s="184" t="str">
        <f>HYPERLINK("#Integrante_2!A1","INICIO")</f>
        <v>INICIO</v>
      </c>
      <c r="Q176" s="19"/>
      <c r="R176" s="19"/>
      <c r="S176" s="19"/>
      <c r="T176" s="19"/>
      <c r="U176" s="19"/>
      <c r="V176" s="19"/>
      <c r="W176" s="19"/>
      <c r="X176" s="19"/>
      <c r="Y176" s="19"/>
      <c r="Z176" s="19"/>
      <c r="AA176" s="19"/>
      <c r="AB176" s="19"/>
    </row>
    <row r="177" spans="1:28" ht="23.4" x14ac:dyDescent="0.3">
      <c r="A177" s="9"/>
      <c r="B177" s="199" t="s">
        <v>17</v>
      </c>
      <c r="C177" s="200"/>
      <c r="D177" s="201"/>
      <c r="E177" s="205" t="s">
        <v>2620</v>
      </c>
      <c r="F177" s="206"/>
      <c r="G177" s="207"/>
      <c r="H177" s="5"/>
      <c r="I177" s="199" t="s">
        <v>17</v>
      </c>
      <c r="J177" s="200"/>
      <c r="K177" s="200"/>
      <c r="L177" s="201"/>
      <c r="M177" s="259" t="s">
        <v>2679</v>
      </c>
      <c r="O177" s="8"/>
      <c r="Q177" s="19"/>
      <c r="R177" s="19"/>
      <c r="S177" s="163"/>
      <c r="T177" s="19"/>
      <c r="U177" s="19"/>
      <c r="V177" s="19"/>
      <c r="W177" s="19"/>
      <c r="X177" s="19"/>
      <c r="Y177" s="19"/>
      <c r="Z177" s="19"/>
      <c r="AA177" s="19"/>
      <c r="AB177" s="19"/>
    </row>
    <row r="178" spans="1:28" ht="23.4" x14ac:dyDescent="0.3">
      <c r="A178" s="9"/>
      <c r="B178" s="202"/>
      <c r="C178" s="203"/>
      <c r="D178" s="204"/>
      <c r="E178" s="163" t="s">
        <v>2621</v>
      </c>
      <c r="F178" s="163" t="s">
        <v>2622</v>
      </c>
      <c r="G178" s="163" t="s">
        <v>2623</v>
      </c>
      <c r="H178" s="5"/>
      <c r="I178" s="202"/>
      <c r="J178" s="203"/>
      <c r="K178" s="203"/>
      <c r="L178" s="204"/>
      <c r="M178" s="260" t="s">
        <v>2622</v>
      </c>
      <c r="O178" s="8"/>
      <c r="Q178" s="19"/>
      <c r="R178" s="19"/>
      <c r="S178" s="163" t="s">
        <v>2623</v>
      </c>
      <c r="T178" s="19"/>
      <c r="U178" s="19"/>
      <c r="V178" s="19"/>
      <c r="W178" s="19"/>
      <c r="X178" s="19"/>
      <c r="Y178" s="19"/>
      <c r="Z178" s="19"/>
      <c r="AA178" s="19"/>
      <c r="AB178" s="19"/>
    </row>
    <row r="179" spans="1:28" ht="23.4" x14ac:dyDescent="0.3">
      <c r="A179" s="9"/>
      <c r="B179" s="251" t="s">
        <v>2670</v>
      </c>
      <c r="C179" s="251"/>
      <c r="D179" s="251"/>
      <c r="E179" s="24">
        <v>0.02</v>
      </c>
      <c r="F179" s="177">
        <v>0.01</v>
      </c>
      <c r="G179" s="178">
        <f>IF(F179&gt;0,SUM(E179+F179),"")</f>
        <v>0.03</v>
      </c>
      <c r="H179" s="5"/>
      <c r="I179" s="248" t="s">
        <v>2674</v>
      </c>
      <c r="J179" s="249"/>
      <c r="K179" s="249"/>
      <c r="L179" s="250"/>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51" t="s">
        <v>1165</v>
      </c>
      <c r="C180" s="251"/>
      <c r="D180" s="251"/>
      <c r="E180" s="24">
        <v>0.02</v>
      </c>
      <c r="F180" s="69"/>
      <c r="G180" s="162" t="str">
        <f>IF(F180&gt;0,SUM(E180+F180),"")</f>
        <v/>
      </c>
      <c r="H180" s="5"/>
      <c r="I180" s="248" t="s">
        <v>1169</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1" t="s">
        <v>1166</v>
      </c>
      <c r="C181" s="251"/>
      <c r="D181" s="251"/>
      <c r="E181" s="24">
        <v>0.02</v>
      </c>
      <c r="F181" s="69"/>
      <c r="G181" s="162" t="str">
        <f>IF(F181&gt;0,SUM(E181+F181),"")</f>
        <v/>
      </c>
      <c r="H181" s="5"/>
      <c r="I181" s="248" t="s">
        <v>1170</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1" t="s">
        <v>1167</v>
      </c>
      <c r="C182" s="251"/>
      <c r="D182" s="251"/>
      <c r="E182" s="24">
        <v>0.03</v>
      </c>
      <c r="F182" s="69"/>
      <c r="G182" s="162" t="str">
        <f>IF(F182&gt;0,SUM(E182+F182),"")</f>
        <v/>
      </c>
      <c r="H182" s="5"/>
      <c r="I182" s="248" t="s">
        <v>1171</v>
      </c>
      <c r="J182" s="249"/>
      <c r="K182" s="250"/>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8" t="s">
        <v>1172</v>
      </c>
      <c r="J183" s="249"/>
      <c r="K183" s="250"/>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99913492.799999997</v>
      </c>
      <c r="F185" s="93"/>
      <c r="G185" s="94"/>
      <c r="H185" s="89"/>
      <c r="I185" s="91" t="s">
        <v>2632</v>
      </c>
      <c r="J185" s="183">
        <f>M179</f>
        <v>0.02</v>
      </c>
      <c r="K185" s="252" t="s">
        <v>2633</v>
      </c>
      <c r="L185" s="252"/>
      <c r="M185" s="95">
        <f>+J185*K20</f>
        <v>66608995.200000003</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9" t="s">
        <v>18</v>
      </c>
      <c r="B188" s="210"/>
      <c r="C188" s="210"/>
      <c r="D188" s="210"/>
      <c r="E188" s="210"/>
      <c r="F188" s="210"/>
      <c r="G188" s="210"/>
      <c r="H188" s="210"/>
      <c r="I188" s="210"/>
      <c r="J188" s="210"/>
      <c r="K188" s="210"/>
      <c r="L188" s="210"/>
      <c r="M188" s="210"/>
      <c r="N188" s="210"/>
      <c r="O188" s="211"/>
      <c r="P188" s="77"/>
    </row>
    <row r="189" spans="1:28" ht="15" customHeight="1" x14ac:dyDescent="0.3">
      <c r="A189" s="228" t="s">
        <v>19</v>
      </c>
      <c r="B189" s="229"/>
      <c r="C189" s="229"/>
      <c r="D189" s="229"/>
      <c r="E189" s="229"/>
      <c r="F189" s="229"/>
      <c r="G189" s="229"/>
      <c r="H189" s="229"/>
      <c r="I189" s="229"/>
      <c r="J189" s="229"/>
      <c r="K189" s="229"/>
      <c r="L189" s="229"/>
      <c r="M189" s="229"/>
      <c r="N189" s="229"/>
      <c r="O189" s="230"/>
    </row>
    <row r="190" spans="1:28" thickBot="1" x14ac:dyDescent="0.35">
      <c r="A190" s="231"/>
      <c r="B190" s="232"/>
      <c r="C190" s="232"/>
      <c r="D190" s="232"/>
      <c r="E190" s="232"/>
      <c r="F190" s="232"/>
      <c r="G190" s="232"/>
      <c r="H190" s="232"/>
      <c r="I190" s="232"/>
      <c r="J190" s="232"/>
      <c r="K190" s="232"/>
      <c r="L190" s="232"/>
      <c r="M190" s="232"/>
      <c r="N190" s="232"/>
      <c r="O190" s="233"/>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5" t="s">
        <v>2641</v>
      </c>
      <c r="C192" s="225"/>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9" t="s">
        <v>29</v>
      </c>
      <c r="B197" s="210"/>
      <c r="C197" s="210"/>
      <c r="D197" s="210"/>
      <c r="E197" s="210"/>
      <c r="F197" s="210"/>
      <c r="G197" s="210"/>
      <c r="H197" s="210"/>
      <c r="I197" s="210"/>
      <c r="J197" s="210"/>
      <c r="K197" s="210"/>
      <c r="L197" s="210"/>
      <c r="M197" s="210"/>
      <c r="N197" s="210"/>
      <c r="O197" s="211"/>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47" t="s">
        <v>2663</v>
      </c>
      <c r="C199" s="247"/>
      <c r="D199" s="247"/>
      <c r="E199" s="247"/>
      <c r="F199" s="247"/>
      <c r="G199" s="247"/>
      <c r="H199" s="247"/>
      <c r="I199" s="247"/>
      <c r="J199" s="247"/>
      <c r="K199" s="247"/>
      <c r="L199" s="247"/>
      <c r="M199" s="247"/>
      <c r="N199" s="247"/>
      <c r="O199" s="8"/>
    </row>
    <row r="200" spans="1:18" ht="14.4" x14ac:dyDescent="0.3">
      <c r="A200" s="9"/>
      <c r="B200" s="222"/>
      <c r="C200" s="222"/>
      <c r="D200" s="222"/>
      <c r="E200" s="222"/>
      <c r="F200" s="222"/>
      <c r="G200" s="222"/>
      <c r="H200" s="222"/>
      <c r="I200" s="222"/>
      <c r="J200" s="222"/>
      <c r="K200" s="222"/>
      <c r="L200" s="222"/>
      <c r="M200" s="222"/>
      <c r="N200" s="222"/>
      <c r="O200" s="8"/>
    </row>
    <row r="201" spans="1:18" ht="14.4" x14ac:dyDescent="0.3">
      <c r="A201" s="9"/>
      <c r="B201" s="223" t="s">
        <v>2653</v>
      </c>
      <c r="C201" s="224"/>
      <c r="D201" s="224"/>
      <c r="E201" s="224"/>
      <c r="F201" s="224"/>
      <c r="G201" s="224"/>
      <c r="H201" s="224"/>
      <c r="I201" s="224"/>
      <c r="J201" s="224"/>
      <c r="K201" s="224"/>
      <c r="L201" s="224"/>
      <c r="M201" s="224"/>
      <c r="N201" s="22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1" t="s">
        <v>2658</v>
      </c>
      <c r="D2" s="262"/>
      <c r="E2" s="262"/>
      <c r="F2" s="262"/>
      <c r="G2" s="262"/>
      <c r="H2" s="262"/>
      <c r="I2" s="262"/>
      <c r="J2" s="262"/>
      <c r="K2" s="262"/>
      <c r="L2" s="269" t="s">
        <v>2645</v>
      </c>
      <c r="M2" s="269"/>
      <c r="N2" s="274" t="s">
        <v>2646</v>
      </c>
      <c r="O2" s="275"/>
    </row>
    <row r="3" spans="1:20" ht="33" customHeight="1" x14ac:dyDescent="0.3">
      <c r="A3" s="9"/>
      <c r="B3" s="8"/>
      <c r="C3" s="263"/>
      <c r="D3" s="264"/>
      <c r="E3" s="264"/>
      <c r="F3" s="264"/>
      <c r="G3" s="264"/>
      <c r="H3" s="264"/>
      <c r="I3" s="264"/>
      <c r="J3" s="264"/>
      <c r="K3" s="264"/>
      <c r="L3" s="276" t="s">
        <v>1</v>
      </c>
      <c r="M3" s="276"/>
      <c r="N3" s="276" t="s">
        <v>2647</v>
      </c>
      <c r="O3" s="278"/>
    </row>
    <row r="4" spans="1:20" ht="24.75" customHeight="1" thickBot="1" x14ac:dyDescent="0.35">
      <c r="A4" s="10"/>
      <c r="B4" s="12"/>
      <c r="C4" s="265"/>
      <c r="D4" s="266"/>
      <c r="E4" s="266"/>
      <c r="F4" s="266"/>
      <c r="G4" s="266"/>
      <c r="H4" s="266"/>
      <c r="I4" s="266"/>
      <c r="J4" s="266"/>
      <c r="K4" s="266"/>
      <c r="L4" s="245" t="s">
        <v>0</v>
      </c>
      <c r="M4" s="245"/>
      <c r="N4" s="245"/>
      <c r="O4" s="246"/>
      <c r="P4" s="170">
        <f ca="1">NOW()</f>
        <v>44194.537424652779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9" t="s">
        <v>2643</v>
      </c>
      <c r="B6" s="210"/>
      <c r="C6" s="210"/>
      <c r="D6" s="210"/>
      <c r="E6" s="210"/>
      <c r="F6" s="210"/>
      <c r="G6" s="210"/>
      <c r="H6" s="210"/>
      <c r="I6" s="210"/>
      <c r="J6" s="210"/>
      <c r="K6" s="210"/>
      <c r="L6" s="210"/>
      <c r="M6" s="210"/>
      <c r="N6" s="210"/>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70" t="str">
        <f>HYPERLINK("#Integrante_3!A109","CAPACIDAD RESIDUAL")</f>
        <v>CAPACIDAD RESIDUAL</v>
      </c>
      <c r="F8" s="271"/>
      <c r="G8" s="272"/>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70" t="str">
        <f>HYPERLINK("#Integrante_3!A162","TALENTO HUMANO")</f>
        <v>TALENTO HUMANO</v>
      </c>
      <c r="F9" s="271"/>
      <c r="G9" s="27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70" t="str">
        <f>HYPERLINK("#Integrante_3!F162","INFRAESTRUCTURA")</f>
        <v>INFRAESTRUCTURA</v>
      </c>
      <c r="F10" s="271"/>
      <c r="G10" s="272"/>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7" t="s">
        <v>8</v>
      </c>
      <c r="M15" s="267"/>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9" t="s">
        <v>21</v>
      </c>
      <c r="B17" s="210"/>
      <c r="C17" s="210"/>
      <c r="D17" s="210"/>
      <c r="E17" s="210"/>
      <c r="F17" s="210"/>
      <c r="G17" s="210"/>
      <c r="H17" s="209" t="s">
        <v>12</v>
      </c>
      <c r="I17" s="210"/>
      <c r="J17" s="210"/>
      <c r="K17" s="210"/>
      <c r="L17" s="210"/>
      <c r="M17" s="210"/>
      <c r="N17" s="210"/>
      <c r="O17" s="211"/>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3"/>
      <c r="I20" s="148"/>
      <c r="J20" s="149"/>
      <c r="K20" s="150"/>
      <c r="L20" s="151"/>
      <c r="M20" s="151"/>
      <c r="N20" s="134">
        <f>+(M20-L20)/30</f>
        <v>0</v>
      </c>
      <c r="O20" s="137"/>
      <c r="U20" s="133"/>
      <c r="V20" s="106">
        <f ca="1">NOW()</f>
        <v>44194.537424652779</v>
      </c>
      <c r="W20" s="106">
        <f ca="1">NOW()</f>
        <v>44194.537424652779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8" t="s">
        <v>2</v>
      </c>
      <c r="C37" s="238"/>
      <c r="D37" s="238"/>
      <c r="E37" s="238"/>
      <c r="F37" s="238"/>
      <c r="G37" s="5"/>
      <c r="H37" s="128"/>
      <c r="I37" s="129"/>
      <c r="J37" s="129"/>
      <c r="K37" s="129"/>
      <c r="L37" s="129"/>
      <c r="M37" s="129"/>
      <c r="N37" s="129"/>
      <c r="O37" s="130"/>
    </row>
    <row r="38" spans="1:16" ht="21" customHeight="1" x14ac:dyDescent="0.3">
      <c r="A38" s="9"/>
      <c r="B38" s="268" t="e">
        <f>VLOOKUP(B20,EAS!A2:B1439,2,0)</f>
        <v>#N/A</v>
      </c>
      <c r="C38" s="268"/>
      <c r="D38" s="268"/>
      <c r="E38" s="268"/>
      <c r="F38" s="268"/>
      <c r="G38" s="5"/>
      <c r="H38" s="131"/>
      <c r="I38" s="277" t="s">
        <v>7</v>
      </c>
      <c r="J38" s="277"/>
      <c r="K38" s="277"/>
      <c r="L38" s="277"/>
      <c r="M38" s="277"/>
      <c r="N38" s="277"/>
      <c r="O38" s="132"/>
    </row>
    <row r="39" spans="1:16" ht="42.9" customHeight="1" thickBot="1" x14ac:dyDescent="0.35">
      <c r="A39" s="10"/>
      <c r="B39" s="11"/>
      <c r="C39" s="11"/>
      <c r="D39" s="11"/>
      <c r="E39" s="11"/>
      <c r="F39" s="11"/>
      <c r="G39" s="11"/>
      <c r="H39" s="10"/>
      <c r="I39" s="208"/>
      <c r="J39" s="208"/>
      <c r="K39" s="208"/>
      <c r="L39" s="208"/>
      <c r="M39" s="208"/>
      <c r="N39" s="208"/>
      <c r="O39" s="12"/>
    </row>
    <row r="40" spans="1:16" thickBot="1" x14ac:dyDescent="0.35"/>
    <row r="41" spans="1:16" s="19" customFormat="1" ht="31.5" customHeight="1" thickBot="1" x14ac:dyDescent="0.35">
      <c r="A41" s="209" t="s">
        <v>3</v>
      </c>
      <c r="B41" s="210"/>
      <c r="C41" s="210"/>
      <c r="D41" s="210"/>
      <c r="E41" s="210"/>
      <c r="F41" s="210"/>
      <c r="G41" s="210"/>
      <c r="H41" s="210"/>
      <c r="I41" s="210"/>
      <c r="J41" s="210"/>
      <c r="K41" s="210"/>
      <c r="L41" s="210"/>
      <c r="M41" s="210"/>
      <c r="N41" s="210"/>
      <c r="O41" s="211"/>
      <c r="P41" s="77"/>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7"/>
    </row>
    <row r="44" spans="1:16" ht="15" customHeight="1" x14ac:dyDescent="0.3">
      <c r="A44" s="216" t="s">
        <v>2659</v>
      </c>
      <c r="B44" s="217"/>
      <c r="C44" s="217"/>
      <c r="D44" s="217"/>
      <c r="E44" s="217"/>
      <c r="F44" s="217"/>
      <c r="G44" s="217"/>
      <c r="H44" s="217"/>
      <c r="I44" s="217"/>
      <c r="J44" s="217"/>
      <c r="K44" s="217"/>
      <c r="L44" s="217"/>
      <c r="M44" s="217"/>
      <c r="N44" s="217"/>
      <c r="O44" s="218"/>
    </row>
    <row r="45" spans="1:16" ht="14.4"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13" t="s">
        <v>2638</v>
      </c>
      <c r="B109" s="214"/>
      <c r="C109" s="214"/>
      <c r="D109" s="214"/>
      <c r="E109" s="214"/>
      <c r="F109" s="214"/>
      <c r="G109" s="214"/>
      <c r="H109" s="214"/>
      <c r="I109" s="214"/>
      <c r="J109" s="214"/>
      <c r="K109" s="214"/>
      <c r="L109" s="214"/>
      <c r="M109" s="214"/>
      <c r="N109" s="214"/>
      <c r="O109" s="215"/>
      <c r="P109" s="77"/>
    </row>
    <row r="110" spans="1:16" ht="15" customHeight="1" x14ac:dyDescent="0.3">
      <c r="A110" s="216" t="s">
        <v>2660</v>
      </c>
      <c r="B110" s="217"/>
      <c r="C110" s="217"/>
      <c r="D110" s="217"/>
      <c r="E110" s="217"/>
      <c r="F110" s="217"/>
      <c r="G110" s="217"/>
      <c r="H110" s="217"/>
      <c r="I110" s="217"/>
      <c r="J110" s="217"/>
      <c r="K110" s="217"/>
      <c r="L110" s="217"/>
      <c r="M110" s="217"/>
      <c r="N110" s="217"/>
      <c r="O110" s="218"/>
    </row>
    <row r="111" spans="1:16" ht="14.4" x14ac:dyDescent="0.3">
      <c r="A111" s="219"/>
      <c r="B111" s="220"/>
      <c r="C111" s="220"/>
      <c r="D111" s="220"/>
      <c r="E111" s="220"/>
      <c r="F111" s="220"/>
      <c r="G111" s="220"/>
      <c r="H111" s="220"/>
      <c r="I111" s="220"/>
      <c r="J111" s="220"/>
      <c r="K111" s="220"/>
      <c r="L111" s="220"/>
      <c r="M111" s="220"/>
      <c r="N111" s="220"/>
      <c r="O111" s="221"/>
    </row>
    <row r="112" spans="1:16" s="1" customFormat="1" ht="26.25" customHeight="1" x14ac:dyDescent="0.3">
      <c r="I112" s="226" t="s">
        <v>9</v>
      </c>
      <c r="J112" s="22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9" t="s">
        <v>13</v>
      </c>
      <c r="B160" s="210"/>
      <c r="C160" s="210"/>
      <c r="D160" s="210"/>
      <c r="E160" s="211"/>
      <c r="F160" s="210" t="s">
        <v>15</v>
      </c>
      <c r="G160" s="210"/>
      <c r="H160" s="210"/>
      <c r="I160" s="209" t="s">
        <v>16</v>
      </c>
      <c r="J160" s="210"/>
      <c r="K160" s="210"/>
      <c r="L160" s="210"/>
      <c r="M160" s="210"/>
      <c r="N160" s="210"/>
      <c r="O160" s="211"/>
      <c r="P160" s="77"/>
    </row>
    <row r="161" spans="1:28" ht="51.75" customHeight="1" x14ac:dyDescent="0.3">
      <c r="A161" s="234" t="s">
        <v>2664</v>
      </c>
      <c r="B161" s="235"/>
      <c r="C161" s="235"/>
      <c r="D161" s="235"/>
      <c r="E161" s="236"/>
      <c r="F161" s="237" t="s">
        <v>2665</v>
      </c>
      <c r="G161" s="237"/>
      <c r="H161" s="237"/>
      <c r="I161" s="234" t="s">
        <v>2635</v>
      </c>
      <c r="J161" s="235"/>
      <c r="K161" s="235"/>
      <c r="L161" s="235"/>
      <c r="M161" s="235"/>
      <c r="N161" s="235"/>
      <c r="O161" s="236"/>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8" t="s">
        <v>2618</v>
      </c>
      <c r="C163" s="238"/>
      <c r="D163" s="238"/>
      <c r="E163" s="8"/>
      <c r="F163" s="5"/>
      <c r="G163" s="239" t="s">
        <v>2618</v>
      </c>
      <c r="H163" s="239"/>
      <c r="I163" s="240" t="s">
        <v>1164</v>
      </c>
      <c r="J163" s="241"/>
      <c r="K163" s="241"/>
      <c r="L163" s="241"/>
      <c r="M163" s="241"/>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2" t="s">
        <v>2648</v>
      </c>
      <c r="J165" s="243"/>
      <c r="K165" s="243"/>
      <c r="L165" s="243"/>
      <c r="M165" s="243"/>
      <c r="N165" s="243"/>
      <c r="O165" s="244"/>
      <c r="U165" s="51"/>
    </row>
    <row r="166" spans="1:28" ht="14.4" x14ac:dyDescent="0.3">
      <c r="A166" s="9"/>
      <c r="B166" s="212" t="s">
        <v>2662</v>
      </c>
      <c r="C166" s="212"/>
      <c r="D166" s="212"/>
      <c r="E166" s="8"/>
      <c r="F166" s="5"/>
      <c r="H166" s="82" t="s">
        <v>2661</v>
      </c>
      <c r="I166" s="242"/>
      <c r="J166" s="243"/>
      <c r="K166" s="243"/>
      <c r="L166" s="243"/>
      <c r="M166" s="243"/>
      <c r="N166" s="243"/>
      <c r="O166" s="244"/>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9" t="s">
        <v>2677</v>
      </c>
      <c r="B170" s="210"/>
      <c r="C170" s="210"/>
      <c r="D170" s="210"/>
      <c r="E170" s="210"/>
      <c r="F170" s="210"/>
      <c r="G170" s="210"/>
      <c r="H170" s="210"/>
      <c r="I170" s="210"/>
      <c r="J170" s="210"/>
      <c r="K170" s="210"/>
      <c r="L170" s="210"/>
      <c r="M170" s="210"/>
      <c r="N170" s="210"/>
      <c r="O170" s="211"/>
      <c r="P170" s="77"/>
    </row>
    <row r="171" spans="1:28" ht="15" customHeight="1" x14ac:dyDescent="0.3">
      <c r="A171" s="228" t="s">
        <v>2676</v>
      </c>
      <c r="B171" s="229"/>
      <c r="C171" s="229"/>
      <c r="D171" s="229"/>
      <c r="E171" s="229"/>
      <c r="F171" s="229"/>
      <c r="G171" s="229"/>
      <c r="H171" s="229"/>
      <c r="I171" s="229"/>
      <c r="J171" s="229"/>
      <c r="K171" s="229"/>
      <c r="L171" s="229"/>
      <c r="M171" s="229"/>
      <c r="N171" s="229"/>
      <c r="O171" s="230"/>
    </row>
    <row r="172" spans="1:28" ht="24" thickBot="1" x14ac:dyDescent="0.35">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8" t="s">
        <v>2670</v>
      </c>
      <c r="C174" s="198"/>
      <c r="D174" s="198"/>
      <c r="E174" s="198"/>
      <c r="F174" s="198"/>
      <c r="G174" s="198"/>
      <c r="H174" s="20"/>
      <c r="I174" s="205" t="s">
        <v>2674</v>
      </c>
      <c r="J174" s="206"/>
      <c r="K174" s="206"/>
      <c r="L174" s="206"/>
      <c r="M174" s="206"/>
      <c r="O174" s="184" t="str">
        <f>HYPERLINK("#Integrante_3!A1","INICIO")</f>
        <v>INICIO</v>
      </c>
      <c r="Q174" s="19"/>
      <c r="R174" s="19"/>
      <c r="S174" s="19"/>
      <c r="T174" s="19"/>
      <c r="U174" s="19"/>
      <c r="V174" s="19"/>
      <c r="W174" s="19"/>
      <c r="X174" s="19"/>
      <c r="Y174" s="19"/>
      <c r="Z174" s="19"/>
      <c r="AA174" s="19"/>
      <c r="AB174" s="19"/>
    </row>
    <row r="175" spans="1:28" ht="23.4" x14ac:dyDescent="0.3">
      <c r="A175" s="9"/>
      <c r="B175" s="199" t="s">
        <v>17</v>
      </c>
      <c r="C175" s="200"/>
      <c r="D175" s="201"/>
      <c r="E175" s="205" t="s">
        <v>2620</v>
      </c>
      <c r="F175" s="206"/>
      <c r="G175" s="207"/>
      <c r="H175" s="5"/>
      <c r="I175" s="199" t="s">
        <v>17</v>
      </c>
      <c r="J175" s="200"/>
      <c r="K175" s="200"/>
      <c r="L175" s="201"/>
      <c r="M175" s="259" t="s">
        <v>2679</v>
      </c>
      <c r="O175" s="8"/>
      <c r="Q175" s="19"/>
      <c r="R175" s="163"/>
      <c r="S175" s="19"/>
      <c r="T175" s="19"/>
      <c r="U175" s="19"/>
      <c r="V175" s="19"/>
      <c r="W175" s="19"/>
      <c r="X175" s="19"/>
      <c r="Y175" s="19"/>
      <c r="Z175" s="19"/>
      <c r="AA175" s="19"/>
      <c r="AB175" s="19"/>
    </row>
    <row r="176" spans="1:28" ht="23.4" x14ac:dyDescent="0.3">
      <c r="A176" s="9"/>
      <c r="B176" s="202"/>
      <c r="C176" s="203"/>
      <c r="D176" s="204"/>
      <c r="E176" s="163" t="s">
        <v>2621</v>
      </c>
      <c r="F176" s="163" t="s">
        <v>2622</v>
      </c>
      <c r="G176" s="163" t="s">
        <v>2623</v>
      </c>
      <c r="H176" s="5"/>
      <c r="I176" s="202"/>
      <c r="J176" s="203"/>
      <c r="K176" s="203"/>
      <c r="L176" s="204"/>
      <c r="M176" s="260"/>
      <c r="O176" s="8"/>
      <c r="Q176" s="19"/>
      <c r="R176" s="163" t="s">
        <v>2623</v>
      </c>
      <c r="S176" s="19"/>
      <c r="T176" s="19"/>
      <c r="U176" s="19"/>
      <c r="V176" s="19"/>
      <c r="W176" s="19"/>
      <c r="X176" s="19"/>
      <c r="Y176" s="19"/>
      <c r="Z176" s="19"/>
      <c r="AA176" s="19"/>
      <c r="AB176" s="19"/>
    </row>
    <row r="177" spans="1:28" ht="23.4" x14ac:dyDescent="0.3">
      <c r="A177" s="9"/>
      <c r="B177" s="251" t="s">
        <v>2670</v>
      </c>
      <c r="C177" s="251"/>
      <c r="D177" s="251"/>
      <c r="E177" s="24">
        <v>0.02</v>
      </c>
      <c r="F177" s="177"/>
      <c r="G177" s="178" t="str">
        <f>IF(F177&gt;0,SUM(E177+F177),"")</f>
        <v/>
      </c>
      <c r="H177" s="5"/>
      <c r="I177" s="248" t="s">
        <v>2674</v>
      </c>
      <c r="J177" s="249"/>
      <c r="K177" s="249"/>
      <c r="L177" s="250"/>
      <c r="M177" s="177"/>
      <c r="O177" s="8"/>
      <c r="Q177" s="19"/>
      <c r="R177" s="178" t="str">
        <f>IF(M177&gt;0,SUM(L177+M177),"")</f>
        <v/>
      </c>
      <c r="S177" s="19"/>
      <c r="T177" s="19"/>
      <c r="U177" s="19"/>
      <c r="V177" s="19"/>
      <c r="W177" s="19"/>
      <c r="X177" s="19"/>
      <c r="Y177" s="19"/>
      <c r="Z177" s="19"/>
      <c r="AA177" s="19"/>
      <c r="AB177" s="19"/>
    </row>
    <row r="178" spans="1:28" ht="23.4" hidden="1" x14ac:dyDescent="0.3">
      <c r="A178" s="9"/>
      <c r="B178" s="251" t="s">
        <v>1165</v>
      </c>
      <c r="C178" s="251"/>
      <c r="D178" s="251"/>
      <c r="E178" s="24">
        <v>0.02</v>
      </c>
      <c r="F178" s="69"/>
      <c r="G178" s="162" t="str">
        <f>IF(F178&gt;0,SUM(E178+F178),"")</f>
        <v/>
      </c>
      <c r="H178" s="5"/>
      <c r="I178" s="248" t="s">
        <v>1169</v>
      </c>
      <c r="J178" s="249"/>
      <c r="K178" s="250"/>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1" t="s">
        <v>1166</v>
      </c>
      <c r="C179" s="251"/>
      <c r="D179" s="251"/>
      <c r="E179" s="24">
        <v>0.02</v>
      </c>
      <c r="F179" s="69"/>
      <c r="G179" s="162" t="str">
        <f>IF(F179&gt;0,SUM(E179+F179),"")</f>
        <v/>
      </c>
      <c r="H179" s="5"/>
      <c r="I179" s="248" t="s">
        <v>1170</v>
      </c>
      <c r="J179" s="249"/>
      <c r="K179" s="250"/>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1" t="s">
        <v>1167</v>
      </c>
      <c r="C180" s="251"/>
      <c r="D180" s="251"/>
      <c r="E180" s="24">
        <v>0.03</v>
      </c>
      <c r="F180" s="69"/>
      <c r="G180" s="162" t="str">
        <f>IF(F180&gt;0,SUM(E180+F180),"")</f>
        <v/>
      </c>
      <c r="H180" s="5"/>
      <c r="I180" s="248" t="s">
        <v>1171</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8" t="s">
        <v>1172</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2" t="s">
        <v>2633</v>
      </c>
      <c r="L183" s="25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9" t="s">
        <v>18</v>
      </c>
      <c r="B186" s="210"/>
      <c r="C186" s="210"/>
      <c r="D186" s="210"/>
      <c r="E186" s="210"/>
      <c r="F186" s="210"/>
      <c r="G186" s="210"/>
      <c r="H186" s="210"/>
      <c r="I186" s="210"/>
      <c r="J186" s="210"/>
      <c r="K186" s="210"/>
      <c r="L186" s="210"/>
      <c r="M186" s="210"/>
      <c r="N186" s="210"/>
      <c r="O186" s="211"/>
      <c r="P186" s="77"/>
    </row>
    <row r="187" spans="1:28" ht="15" customHeight="1" x14ac:dyDescent="0.3">
      <c r="A187" s="228" t="s">
        <v>19</v>
      </c>
      <c r="B187" s="229"/>
      <c r="C187" s="229"/>
      <c r="D187" s="229"/>
      <c r="E187" s="229"/>
      <c r="F187" s="229"/>
      <c r="G187" s="229"/>
      <c r="H187" s="229"/>
      <c r="I187" s="229"/>
      <c r="J187" s="229"/>
      <c r="K187" s="229"/>
      <c r="L187" s="229"/>
      <c r="M187" s="229"/>
      <c r="N187" s="229"/>
      <c r="O187" s="230"/>
    </row>
    <row r="188" spans="1:28" thickBot="1" x14ac:dyDescent="0.35">
      <c r="A188" s="231"/>
      <c r="B188" s="232"/>
      <c r="C188" s="232"/>
      <c r="D188" s="232"/>
      <c r="E188" s="232"/>
      <c r="F188" s="232"/>
      <c r="G188" s="232"/>
      <c r="H188" s="232"/>
      <c r="I188" s="232"/>
      <c r="J188" s="232"/>
      <c r="K188" s="232"/>
      <c r="L188" s="232"/>
      <c r="M188" s="232"/>
      <c r="N188" s="232"/>
      <c r="O188" s="233"/>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5" t="s">
        <v>2641</v>
      </c>
      <c r="C190" s="225"/>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9" t="s">
        <v>29</v>
      </c>
      <c r="B195" s="210"/>
      <c r="C195" s="210"/>
      <c r="D195" s="210"/>
      <c r="E195" s="210"/>
      <c r="F195" s="210"/>
      <c r="G195" s="210"/>
      <c r="H195" s="210"/>
      <c r="I195" s="210"/>
      <c r="J195" s="210"/>
      <c r="K195" s="210"/>
      <c r="L195" s="210"/>
      <c r="M195" s="210"/>
      <c r="N195" s="210"/>
      <c r="O195" s="211"/>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47" t="s">
        <v>2663</v>
      </c>
      <c r="C197" s="247"/>
      <c r="D197" s="247"/>
      <c r="E197" s="247"/>
      <c r="F197" s="247"/>
      <c r="G197" s="247"/>
      <c r="H197" s="247"/>
      <c r="I197" s="247"/>
      <c r="J197" s="247"/>
      <c r="K197" s="247"/>
      <c r="L197" s="247"/>
      <c r="M197" s="247"/>
      <c r="N197" s="247"/>
      <c r="O197" s="8"/>
    </row>
    <row r="198" spans="1:18" ht="14.4" x14ac:dyDescent="0.3">
      <c r="A198" s="9"/>
      <c r="B198" s="222"/>
      <c r="C198" s="222"/>
      <c r="D198" s="222"/>
      <c r="E198" s="222"/>
      <c r="F198" s="222"/>
      <c r="G198" s="222"/>
      <c r="H198" s="222"/>
      <c r="I198" s="222"/>
      <c r="J198" s="222"/>
      <c r="K198" s="222"/>
      <c r="L198" s="222"/>
      <c r="M198" s="222"/>
      <c r="N198" s="222"/>
      <c r="O198" s="8"/>
    </row>
    <row r="199" spans="1:18" ht="14.4" x14ac:dyDescent="0.3">
      <c r="A199" s="9"/>
      <c r="B199" s="223" t="s">
        <v>2653</v>
      </c>
      <c r="C199" s="224"/>
      <c r="D199" s="224"/>
      <c r="E199" s="224"/>
      <c r="F199" s="224"/>
      <c r="G199" s="224"/>
      <c r="H199" s="224"/>
      <c r="I199" s="224"/>
      <c r="J199" s="224"/>
      <c r="K199" s="224"/>
      <c r="L199" s="224"/>
      <c r="M199" s="224"/>
      <c r="N199" s="224"/>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1" t="s">
        <v>2658</v>
      </c>
      <c r="D2" s="262"/>
      <c r="E2" s="262"/>
      <c r="F2" s="262"/>
      <c r="G2" s="262"/>
      <c r="H2" s="262"/>
      <c r="I2" s="262"/>
      <c r="J2" s="262"/>
      <c r="K2" s="262"/>
      <c r="L2" s="269" t="s">
        <v>2645</v>
      </c>
      <c r="M2" s="269"/>
      <c r="N2" s="274" t="s">
        <v>2646</v>
      </c>
      <c r="O2" s="275"/>
    </row>
    <row r="3" spans="1:20" ht="33" customHeight="1" x14ac:dyDescent="0.3">
      <c r="A3" s="9"/>
      <c r="B3" s="8"/>
      <c r="C3" s="263"/>
      <c r="D3" s="264"/>
      <c r="E3" s="264"/>
      <c r="F3" s="264"/>
      <c r="G3" s="264"/>
      <c r="H3" s="264"/>
      <c r="I3" s="264"/>
      <c r="J3" s="264"/>
      <c r="K3" s="264"/>
      <c r="L3" s="276" t="s">
        <v>1</v>
      </c>
      <c r="M3" s="276"/>
      <c r="N3" s="276" t="s">
        <v>2647</v>
      </c>
      <c r="O3" s="278"/>
    </row>
    <row r="4" spans="1:20" ht="24.75" customHeight="1" thickBot="1" x14ac:dyDescent="0.35">
      <c r="A4" s="10"/>
      <c r="B4" s="12"/>
      <c r="C4" s="265"/>
      <c r="D4" s="266"/>
      <c r="E4" s="266"/>
      <c r="F4" s="266"/>
      <c r="G4" s="266"/>
      <c r="H4" s="266"/>
      <c r="I4" s="266"/>
      <c r="J4" s="266"/>
      <c r="K4" s="266"/>
      <c r="L4" s="245" t="s">
        <v>0</v>
      </c>
      <c r="M4" s="245"/>
      <c r="N4" s="245"/>
      <c r="O4" s="246"/>
      <c r="P4" s="170">
        <f ca="1">NOW()</f>
        <v>44194.537424652779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9" t="s">
        <v>2643</v>
      </c>
      <c r="B6" s="210"/>
      <c r="C6" s="210"/>
      <c r="D6" s="210"/>
      <c r="E6" s="210"/>
      <c r="F6" s="210"/>
      <c r="G6" s="210"/>
      <c r="H6" s="210"/>
      <c r="I6" s="210"/>
      <c r="J6" s="210"/>
      <c r="K6" s="210"/>
      <c r="L6" s="210"/>
      <c r="M6" s="210"/>
      <c r="N6" s="210"/>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70" t="str">
        <f>HYPERLINK("#Integrante_4!A109","CAPACIDAD RESIDUAL")</f>
        <v>CAPACIDAD RESIDUAL</v>
      </c>
      <c r="F8" s="271"/>
      <c r="G8" s="272"/>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70" t="str">
        <f>HYPERLINK("#Integrante_4!A162","TALENTO HUMANO")</f>
        <v>TALENTO HUMANO</v>
      </c>
      <c r="F9" s="271"/>
      <c r="G9" s="27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70" t="str">
        <f>HYPERLINK("#Integrante_4!F162","INFRAESTRUCTURA")</f>
        <v>INFRAESTRUCTURA</v>
      </c>
      <c r="F10" s="271"/>
      <c r="G10" s="272"/>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7" t="s">
        <v>8</v>
      </c>
      <c r="M15" s="267"/>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9" t="s">
        <v>21</v>
      </c>
      <c r="B17" s="210"/>
      <c r="C17" s="210"/>
      <c r="D17" s="210"/>
      <c r="E17" s="210"/>
      <c r="F17" s="210"/>
      <c r="G17" s="210"/>
      <c r="H17" s="209" t="s">
        <v>12</v>
      </c>
      <c r="I17" s="210"/>
      <c r="J17" s="210"/>
      <c r="K17" s="210"/>
      <c r="L17" s="210"/>
      <c r="M17" s="210"/>
      <c r="N17" s="210"/>
      <c r="O17" s="211"/>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3"/>
      <c r="I20" s="148"/>
      <c r="J20" s="149"/>
      <c r="K20" s="150"/>
      <c r="L20" s="151"/>
      <c r="M20" s="151"/>
      <c r="N20" s="134">
        <f>+(M20-L20)/30</f>
        <v>0</v>
      </c>
      <c r="O20" s="137"/>
      <c r="U20" s="133"/>
      <c r="V20" s="106">
        <f ca="1">NOW()</f>
        <v>44194.537424652779</v>
      </c>
      <c r="W20" s="106">
        <f ca="1">NOW()</f>
        <v>44194.537424652779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8" t="s">
        <v>2</v>
      </c>
      <c r="C37" s="238"/>
      <c r="D37" s="238"/>
      <c r="E37" s="238"/>
      <c r="F37" s="238"/>
      <c r="G37" s="5"/>
      <c r="H37" s="128"/>
      <c r="I37" s="129"/>
      <c r="J37" s="129"/>
      <c r="K37" s="129"/>
      <c r="L37" s="129"/>
      <c r="M37" s="129"/>
      <c r="N37" s="129"/>
      <c r="O37" s="130"/>
    </row>
    <row r="38" spans="1:16" ht="21" customHeight="1" x14ac:dyDescent="0.3">
      <c r="A38" s="9"/>
      <c r="B38" s="268" t="e">
        <f>VLOOKUP(B20,EAS!A2:B1439,2,0)</f>
        <v>#N/A</v>
      </c>
      <c r="C38" s="268"/>
      <c r="D38" s="268"/>
      <c r="E38" s="268"/>
      <c r="F38" s="268"/>
      <c r="G38" s="5"/>
      <c r="H38" s="131"/>
      <c r="I38" s="277" t="s">
        <v>7</v>
      </c>
      <c r="J38" s="277"/>
      <c r="K38" s="277"/>
      <c r="L38" s="277"/>
      <c r="M38" s="277"/>
      <c r="N38" s="277"/>
      <c r="O38" s="132"/>
    </row>
    <row r="39" spans="1:16" ht="42.9" customHeight="1" thickBot="1" x14ac:dyDescent="0.35">
      <c r="A39" s="10"/>
      <c r="B39" s="11"/>
      <c r="C39" s="11"/>
      <c r="D39" s="11"/>
      <c r="E39" s="11"/>
      <c r="F39" s="11"/>
      <c r="G39" s="11"/>
      <c r="H39" s="10"/>
      <c r="I39" s="208"/>
      <c r="J39" s="208"/>
      <c r="K39" s="208"/>
      <c r="L39" s="208"/>
      <c r="M39" s="208"/>
      <c r="N39" s="208"/>
      <c r="O39" s="12"/>
    </row>
    <row r="40" spans="1:16" thickBot="1" x14ac:dyDescent="0.35"/>
    <row r="41" spans="1:16" s="19" customFormat="1" ht="31.5" customHeight="1" thickBot="1" x14ac:dyDescent="0.35">
      <c r="A41" s="209" t="s">
        <v>3</v>
      </c>
      <c r="B41" s="210"/>
      <c r="C41" s="210"/>
      <c r="D41" s="210"/>
      <c r="E41" s="210"/>
      <c r="F41" s="210"/>
      <c r="G41" s="210"/>
      <c r="H41" s="210"/>
      <c r="I41" s="210"/>
      <c r="J41" s="210"/>
      <c r="K41" s="210"/>
      <c r="L41" s="210"/>
      <c r="M41" s="210"/>
      <c r="N41" s="210"/>
      <c r="O41" s="211"/>
      <c r="P41" s="77"/>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7"/>
    </row>
    <row r="44" spans="1:16" ht="15" customHeight="1" x14ac:dyDescent="0.3">
      <c r="A44" s="216" t="s">
        <v>2659</v>
      </c>
      <c r="B44" s="217"/>
      <c r="C44" s="217"/>
      <c r="D44" s="217"/>
      <c r="E44" s="217"/>
      <c r="F44" s="217"/>
      <c r="G44" s="217"/>
      <c r="H44" s="217"/>
      <c r="I44" s="217"/>
      <c r="J44" s="217"/>
      <c r="K44" s="217"/>
      <c r="L44" s="217"/>
      <c r="M44" s="217"/>
      <c r="N44" s="217"/>
      <c r="O44" s="218"/>
    </row>
    <row r="45" spans="1:16" ht="14.4"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13" t="s">
        <v>2638</v>
      </c>
      <c r="B109" s="214"/>
      <c r="C109" s="214"/>
      <c r="D109" s="214"/>
      <c r="E109" s="214"/>
      <c r="F109" s="214"/>
      <c r="G109" s="214"/>
      <c r="H109" s="214"/>
      <c r="I109" s="214"/>
      <c r="J109" s="214"/>
      <c r="K109" s="214"/>
      <c r="L109" s="214"/>
      <c r="M109" s="214"/>
      <c r="N109" s="214"/>
      <c r="O109" s="215"/>
      <c r="P109" s="77"/>
    </row>
    <row r="110" spans="1:16" ht="15" customHeight="1" x14ac:dyDescent="0.3">
      <c r="A110" s="216" t="s">
        <v>2660</v>
      </c>
      <c r="B110" s="217"/>
      <c r="C110" s="217"/>
      <c r="D110" s="217"/>
      <c r="E110" s="217"/>
      <c r="F110" s="217"/>
      <c r="G110" s="217"/>
      <c r="H110" s="217"/>
      <c r="I110" s="217"/>
      <c r="J110" s="217"/>
      <c r="K110" s="217"/>
      <c r="L110" s="217"/>
      <c r="M110" s="217"/>
      <c r="N110" s="217"/>
      <c r="O110" s="218"/>
    </row>
    <row r="111" spans="1:16" ht="14.4" x14ac:dyDescent="0.3">
      <c r="A111" s="219"/>
      <c r="B111" s="220"/>
      <c r="C111" s="220"/>
      <c r="D111" s="220"/>
      <c r="E111" s="220"/>
      <c r="F111" s="220"/>
      <c r="G111" s="220"/>
      <c r="H111" s="220"/>
      <c r="I111" s="220"/>
      <c r="J111" s="220"/>
      <c r="K111" s="220"/>
      <c r="L111" s="220"/>
      <c r="M111" s="220"/>
      <c r="N111" s="220"/>
      <c r="O111" s="221"/>
    </row>
    <row r="112" spans="1:16" s="1" customFormat="1" ht="26.25" customHeight="1" x14ac:dyDescent="0.3">
      <c r="I112" s="226" t="s">
        <v>9</v>
      </c>
      <c r="J112" s="22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9" t="s">
        <v>13</v>
      </c>
      <c r="B162" s="210"/>
      <c r="C162" s="210"/>
      <c r="D162" s="210"/>
      <c r="E162" s="211"/>
      <c r="F162" s="210" t="s">
        <v>15</v>
      </c>
      <c r="G162" s="210"/>
      <c r="H162" s="210"/>
      <c r="I162" s="209" t="s">
        <v>16</v>
      </c>
      <c r="J162" s="210"/>
      <c r="K162" s="210"/>
      <c r="L162" s="210"/>
      <c r="M162" s="210"/>
      <c r="N162" s="210"/>
      <c r="O162" s="211"/>
      <c r="P162" s="77"/>
    </row>
    <row r="163" spans="1:28" ht="51.75" customHeight="1" x14ac:dyDescent="0.3">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8" t="s">
        <v>2618</v>
      </c>
      <c r="C165" s="238"/>
      <c r="D165" s="238"/>
      <c r="E165" s="8"/>
      <c r="F165" s="5"/>
      <c r="G165" s="239" t="s">
        <v>2618</v>
      </c>
      <c r="H165" s="239"/>
      <c r="I165" s="240" t="s">
        <v>1164</v>
      </c>
      <c r="J165" s="241"/>
      <c r="K165" s="241"/>
      <c r="L165" s="241"/>
      <c r="M165" s="241"/>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2" t="s">
        <v>2648</v>
      </c>
      <c r="J167" s="243"/>
      <c r="K167" s="243"/>
      <c r="L167" s="243"/>
      <c r="M167" s="243"/>
      <c r="N167" s="243"/>
      <c r="O167" s="244"/>
      <c r="U167" s="51"/>
    </row>
    <row r="168" spans="1:28" ht="14.4" x14ac:dyDescent="0.3">
      <c r="A168" s="9"/>
      <c r="B168" s="212" t="s">
        <v>2662</v>
      </c>
      <c r="C168" s="212"/>
      <c r="D168" s="212"/>
      <c r="E168" s="8"/>
      <c r="F168" s="5"/>
      <c r="H168" s="82" t="s">
        <v>2661</v>
      </c>
      <c r="I168" s="242"/>
      <c r="J168" s="243"/>
      <c r="K168" s="243"/>
      <c r="L168" s="243"/>
      <c r="M168" s="243"/>
      <c r="N168" s="243"/>
      <c r="O168" s="244"/>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9" t="s">
        <v>2677</v>
      </c>
      <c r="B172" s="210"/>
      <c r="C172" s="210"/>
      <c r="D172" s="210"/>
      <c r="E172" s="210"/>
      <c r="F172" s="210"/>
      <c r="G172" s="210"/>
      <c r="H172" s="210"/>
      <c r="I172" s="210"/>
      <c r="J172" s="210"/>
      <c r="K172" s="210"/>
      <c r="L172" s="210"/>
      <c r="M172" s="210"/>
      <c r="N172" s="210"/>
      <c r="O172" s="211"/>
      <c r="P172" s="77"/>
    </row>
    <row r="173" spans="1:28" ht="15" customHeight="1" x14ac:dyDescent="0.3">
      <c r="A173" s="228" t="s">
        <v>2676</v>
      </c>
      <c r="B173" s="229"/>
      <c r="C173" s="229"/>
      <c r="D173" s="229"/>
      <c r="E173" s="229"/>
      <c r="F173" s="229"/>
      <c r="G173" s="229"/>
      <c r="H173" s="229"/>
      <c r="I173" s="229"/>
      <c r="J173" s="229"/>
      <c r="K173" s="229"/>
      <c r="L173" s="229"/>
      <c r="M173" s="229"/>
      <c r="N173" s="229"/>
      <c r="O173" s="230"/>
    </row>
    <row r="174" spans="1:28" ht="24" thickBot="1" x14ac:dyDescent="0.35">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8" t="s">
        <v>2670</v>
      </c>
      <c r="C176" s="198"/>
      <c r="D176" s="198"/>
      <c r="E176" s="198"/>
      <c r="F176" s="198"/>
      <c r="G176" s="198"/>
      <c r="H176" s="20"/>
      <c r="I176" s="205" t="s">
        <v>2674</v>
      </c>
      <c r="J176" s="206"/>
      <c r="K176" s="206"/>
      <c r="L176" s="206"/>
      <c r="M176" s="206"/>
      <c r="O176" s="184" t="str">
        <f>HYPERLINK("#Integrante_4!A1","INICIO")</f>
        <v>INICIO</v>
      </c>
      <c r="Q176" s="19"/>
      <c r="R176" s="19"/>
      <c r="S176" s="19"/>
      <c r="T176" s="19"/>
      <c r="U176" s="19"/>
      <c r="V176" s="19"/>
      <c r="W176" s="19"/>
      <c r="X176" s="19"/>
      <c r="Y176" s="19"/>
      <c r="Z176" s="19"/>
      <c r="AA176" s="19"/>
      <c r="AB176" s="19"/>
    </row>
    <row r="177" spans="1:28" ht="23.4" x14ac:dyDescent="0.3">
      <c r="A177" s="9"/>
      <c r="B177" s="199" t="s">
        <v>17</v>
      </c>
      <c r="C177" s="200"/>
      <c r="D177" s="201"/>
      <c r="E177" s="205" t="s">
        <v>2620</v>
      </c>
      <c r="F177" s="206"/>
      <c r="G177" s="207"/>
      <c r="H177" s="5"/>
      <c r="I177" s="199" t="s">
        <v>17</v>
      </c>
      <c r="J177" s="200"/>
      <c r="K177" s="200"/>
      <c r="L177" s="201"/>
      <c r="M177" s="259" t="s">
        <v>2679</v>
      </c>
      <c r="O177" s="8"/>
      <c r="Q177" s="19"/>
      <c r="R177" s="163"/>
      <c r="S177" s="19"/>
      <c r="T177" s="19"/>
      <c r="U177" s="19"/>
      <c r="V177" s="19"/>
      <c r="W177" s="19"/>
      <c r="X177" s="19"/>
      <c r="Y177" s="19"/>
      <c r="Z177" s="19"/>
      <c r="AA177" s="19"/>
      <c r="AB177" s="19"/>
    </row>
    <row r="178" spans="1:28" ht="23.4" x14ac:dyDescent="0.3">
      <c r="A178" s="9"/>
      <c r="B178" s="202"/>
      <c r="C178" s="203"/>
      <c r="D178" s="204"/>
      <c r="E178" s="163" t="s">
        <v>2621</v>
      </c>
      <c r="F178" s="163" t="s">
        <v>2622</v>
      </c>
      <c r="G178" s="163" t="s">
        <v>2623</v>
      </c>
      <c r="H178" s="5"/>
      <c r="I178" s="202"/>
      <c r="J178" s="203"/>
      <c r="K178" s="203"/>
      <c r="L178" s="204"/>
      <c r="M178" s="260"/>
      <c r="O178" s="8"/>
      <c r="Q178" s="19"/>
      <c r="R178" s="163" t="s">
        <v>2623</v>
      </c>
      <c r="S178" s="19"/>
      <c r="T178" s="19"/>
      <c r="U178" s="19"/>
      <c r="V178" s="19"/>
      <c r="W178" s="19"/>
      <c r="X178" s="19"/>
      <c r="Y178" s="19"/>
      <c r="Z178" s="19"/>
      <c r="AA178" s="19"/>
      <c r="AB178" s="19"/>
    </row>
    <row r="179" spans="1:28" ht="23.4" x14ac:dyDescent="0.3">
      <c r="A179" s="9"/>
      <c r="B179" s="251" t="s">
        <v>2670</v>
      </c>
      <c r="C179" s="251"/>
      <c r="D179" s="251"/>
      <c r="E179" s="24">
        <v>0.02</v>
      </c>
      <c r="F179" s="177"/>
      <c r="G179" s="178" t="str">
        <f>IF(F179&gt;0,SUM(E179+F179),"")</f>
        <v/>
      </c>
      <c r="H179" s="5"/>
      <c r="I179" s="248" t="s">
        <v>2674</v>
      </c>
      <c r="J179" s="249"/>
      <c r="K179" s="249"/>
      <c r="L179" s="250"/>
      <c r="M179" s="177"/>
      <c r="O179" s="8"/>
      <c r="Q179" s="19"/>
      <c r="R179" s="178" t="str">
        <f>IF(M179&gt;0,SUM(L179+M179),"")</f>
        <v/>
      </c>
      <c r="S179" s="19"/>
      <c r="T179" s="19"/>
      <c r="U179" s="19"/>
      <c r="V179" s="19"/>
      <c r="W179" s="19"/>
      <c r="X179" s="19"/>
      <c r="Y179" s="19"/>
      <c r="Z179" s="19"/>
      <c r="AA179" s="19"/>
      <c r="AB179" s="19"/>
    </row>
    <row r="180" spans="1:28" ht="23.4" hidden="1" x14ac:dyDescent="0.3">
      <c r="A180" s="9"/>
      <c r="B180" s="251" t="s">
        <v>1165</v>
      </c>
      <c r="C180" s="251"/>
      <c r="D180" s="251"/>
      <c r="E180" s="24">
        <v>0.02</v>
      </c>
      <c r="F180" s="69"/>
      <c r="G180" s="162" t="str">
        <f>IF(F180&gt;0,SUM(E180+F180),"")</f>
        <v/>
      </c>
      <c r="H180" s="5"/>
      <c r="I180" s="248" t="s">
        <v>1169</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1" t="s">
        <v>1166</v>
      </c>
      <c r="C181" s="251"/>
      <c r="D181" s="251"/>
      <c r="E181" s="24">
        <v>0.02</v>
      </c>
      <c r="F181" s="69"/>
      <c r="G181" s="162" t="str">
        <f>IF(F181&gt;0,SUM(E181+F181),"")</f>
        <v/>
      </c>
      <c r="H181" s="5"/>
      <c r="I181" s="248" t="s">
        <v>1170</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1" t="s">
        <v>1167</v>
      </c>
      <c r="C182" s="251"/>
      <c r="D182" s="251"/>
      <c r="E182" s="24">
        <v>0.03</v>
      </c>
      <c r="F182" s="69"/>
      <c r="G182" s="162" t="str">
        <f>IF(F182&gt;0,SUM(E182+F182),"")</f>
        <v/>
      </c>
      <c r="H182" s="5"/>
      <c r="I182" s="248" t="s">
        <v>1171</v>
      </c>
      <c r="J182" s="249"/>
      <c r="K182" s="250"/>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8" t="s">
        <v>1172</v>
      </c>
      <c r="J183" s="249"/>
      <c r="K183" s="250"/>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2" t="s">
        <v>2633</v>
      </c>
      <c r="L185" s="25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9" t="s">
        <v>18</v>
      </c>
      <c r="B188" s="210"/>
      <c r="C188" s="210"/>
      <c r="D188" s="210"/>
      <c r="E188" s="210"/>
      <c r="F188" s="210"/>
      <c r="G188" s="210"/>
      <c r="H188" s="210"/>
      <c r="I188" s="210"/>
      <c r="J188" s="210"/>
      <c r="K188" s="210"/>
      <c r="L188" s="210"/>
      <c r="M188" s="210"/>
      <c r="N188" s="210"/>
      <c r="O188" s="211"/>
      <c r="P188" s="77"/>
    </row>
    <row r="189" spans="1:28" ht="15" customHeight="1" x14ac:dyDescent="0.3">
      <c r="A189" s="228" t="s">
        <v>19</v>
      </c>
      <c r="B189" s="229"/>
      <c r="C189" s="229"/>
      <c r="D189" s="229"/>
      <c r="E189" s="229"/>
      <c r="F189" s="229"/>
      <c r="G189" s="229"/>
      <c r="H189" s="229"/>
      <c r="I189" s="229"/>
      <c r="J189" s="229"/>
      <c r="K189" s="229"/>
      <c r="L189" s="229"/>
      <c r="M189" s="229"/>
      <c r="N189" s="229"/>
      <c r="O189" s="230"/>
    </row>
    <row r="190" spans="1:28" thickBot="1" x14ac:dyDescent="0.35">
      <c r="A190" s="231"/>
      <c r="B190" s="232"/>
      <c r="C190" s="232"/>
      <c r="D190" s="232"/>
      <c r="E190" s="232"/>
      <c r="F190" s="232"/>
      <c r="G190" s="232"/>
      <c r="H190" s="232"/>
      <c r="I190" s="232"/>
      <c r="J190" s="232"/>
      <c r="K190" s="232"/>
      <c r="L190" s="232"/>
      <c r="M190" s="232"/>
      <c r="N190" s="232"/>
      <c r="O190" s="233"/>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5" t="s">
        <v>2641</v>
      </c>
      <c r="C192" s="225"/>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9" t="s">
        <v>29</v>
      </c>
      <c r="B197" s="210"/>
      <c r="C197" s="210"/>
      <c r="D197" s="210"/>
      <c r="E197" s="210"/>
      <c r="F197" s="210"/>
      <c r="G197" s="210"/>
      <c r="H197" s="210"/>
      <c r="I197" s="210"/>
      <c r="J197" s="210"/>
      <c r="K197" s="210"/>
      <c r="L197" s="210"/>
      <c r="M197" s="210"/>
      <c r="N197" s="210"/>
      <c r="O197" s="211"/>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47" t="s">
        <v>2663</v>
      </c>
      <c r="C199" s="247"/>
      <c r="D199" s="247"/>
      <c r="E199" s="247"/>
      <c r="F199" s="247"/>
      <c r="G199" s="247"/>
      <c r="H199" s="247"/>
      <c r="I199" s="247"/>
      <c r="J199" s="247"/>
      <c r="K199" s="247"/>
      <c r="L199" s="247"/>
      <c r="M199" s="247"/>
      <c r="N199" s="247"/>
      <c r="O199" s="8"/>
    </row>
    <row r="200" spans="1:18" ht="14.4" x14ac:dyDescent="0.3">
      <c r="A200" s="9"/>
      <c r="B200" s="222"/>
      <c r="C200" s="222"/>
      <c r="D200" s="222"/>
      <c r="E200" s="222"/>
      <c r="F200" s="222"/>
      <c r="G200" s="222"/>
      <c r="H200" s="222"/>
      <c r="I200" s="222"/>
      <c r="J200" s="222"/>
      <c r="K200" s="222"/>
      <c r="L200" s="222"/>
      <c r="M200" s="222"/>
      <c r="N200" s="222"/>
      <c r="O200" s="8"/>
    </row>
    <row r="201" spans="1:18" ht="14.4" x14ac:dyDescent="0.3">
      <c r="A201" s="9"/>
      <c r="B201" s="223" t="s">
        <v>2653</v>
      </c>
      <c r="C201" s="224"/>
      <c r="D201" s="224"/>
      <c r="E201" s="224"/>
      <c r="F201" s="224"/>
      <c r="G201" s="224"/>
      <c r="H201" s="224"/>
      <c r="I201" s="224"/>
      <c r="J201" s="224"/>
      <c r="K201" s="224"/>
      <c r="L201" s="224"/>
      <c r="M201" s="224"/>
      <c r="N201" s="22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61" t="s">
        <v>2658</v>
      </c>
      <c r="D2" s="262"/>
      <c r="E2" s="262"/>
      <c r="F2" s="262"/>
      <c r="G2" s="262"/>
      <c r="H2" s="262"/>
      <c r="I2" s="262"/>
      <c r="J2" s="262"/>
      <c r="K2" s="262"/>
      <c r="L2" s="269" t="s">
        <v>2645</v>
      </c>
      <c r="M2" s="269"/>
      <c r="N2" s="274" t="s">
        <v>2646</v>
      </c>
      <c r="O2" s="275"/>
    </row>
    <row r="3" spans="1:20" ht="33" customHeight="1" x14ac:dyDescent="0.3">
      <c r="A3" s="9"/>
      <c r="B3" s="8"/>
      <c r="C3" s="263"/>
      <c r="D3" s="264"/>
      <c r="E3" s="264"/>
      <c r="F3" s="264"/>
      <c r="G3" s="264"/>
      <c r="H3" s="264"/>
      <c r="I3" s="264"/>
      <c r="J3" s="264"/>
      <c r="K3" s="264"/>
      <c r="L3" s="276" t="s">
        <v>1</v>
      </c>
      <c r="M3" s="276"/>
      <c r="N3" s="276" t="s">
        <v>2647</v>
      </c>
      <c r="O3" s="278"/>
    </row>
    <row r="4" spans="1:20" ht="24.75" customHeight="1" thickBot="1" x14ac:dyDescent="0.35">
      <c r="A4" s="10"/>
      <c r="B4" s="12"/>
      <c r="C4" s="265"/>
      <c r="D4" s="266"/>
      <c r="E4" s="266"/>
      <c r="F4" s="266"/>
      <c r="G4" s="266"/>
      <c r="H4" s="266"/>
      <c r="I4" s="266"/>
      <c r="J4" s="266"/>
      <c r="K4" s="266"/>
      <c r="L4" s="245" t="s">
        <v>0</v>
      </c>
      <c r="M4" s="245"/>
      <c r="N4" s="245"/>
      <c r="O4" s="246"/>
      <c r="P4" s="170">
        <f ca="1">NOW()</f>
        <v>44194.537424652779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9" t="s">
        <v>2643</v>
      </c>
      <c r="B6" s="210"/>
      <c r="C6" s="210"/>
      <c r="D6" s="210"/>
      <c r="E6" s="210"/>
      <c r="F6" s="210"/>
      <c r="G6" s="210"/>
      <c r="H6" s="210"/>
      <c r="I6" s="210"/>
      <c r="J6" s="210"/>
      <c r="K6" s="210"/>
      <c r="L6" s="210"/>
      <c r="M6" s="210"/>
      <c r="N6" s="210"/>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70" t="str">
        <f>HYPERLINK("#Integrante_5!A109","CAPACIDAD RESIDUAL")</f>
        <v>CAPACIDAD RESIDUAL</v>
      </c>
      <c r="F8" s="271"/>
      <c r="G8" s="272"/>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70" t="str">
        <f>HYPERLINK("#Integrante_5!A162","TALENTO HUMANO")</f>
        <v>TALENTO HUMANO</v>
      </c>
      <c r="F9" s="271"/>
      <c r="G9" s="27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70" t="str">
        <f>HYPERLINK("#Integrante_5!F162","INFRAESTRUCTURA")</f>
        <v>INFRAESTRUCTURA</v>
      </c>
      <c r="F10" s="271"/>
      <c r="G10" s="272"/>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7" t="s">
        <v>8</v>
      </c>
      <c r="M15" s="267"/>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9" t="s">
        <v>21</v>
      </c>
      <c r="B17" s="210"/>
      <c r="C17" s="210"/>
      <c r="D17" s="210"/>
      <c r="E17" s="210"/>
      <c r="F17" s="210"/>
      <c r="G17" s="210"/>
      <c r="H17" s="209" t="s">
        <v>12</v>
      </c>
      <c r="I17" s="210"/>
      <c r="J17" s="210"/>
      <c r="K17" s="210"/>
      <c r="L17" s="210"/>
      <c r="M17" s="210"/>
      <c r="N17" s="210"/>
      <c r="O17" s="211"/>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3"/>
      <c r="I20" s="148"/>
      <c r="J20" s="149"/>
      <c r="K20" s="150"/>
      <c r="L20" s="151"/>
      <c r="M20" s="151"/>
      <c r="N20" s="134">
        <f>+(M20-L20)/30</f>
        <v>0</v>
      </c>
      <c r="O20" s="137"/>
      <c r="U20" s="133"/>
      <c r="V20" s="106">
        <f ca="1">NOW()</f>
        <v>44194.537424652779</v>
      </c>
      <c r="W20" s="106">
        <f ca="1">NOW()</f>
        <v>44194.537424652779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8" t="s">
        <v>2</v>
      </c>
      <c r="C37" s="238"/>
      <c r="D37" s="238"/>
      <c r="E37" s="238"/>
      <c r="F37" s="238"/>
      <c r="G37" s="5"/>
      <c r="H37" s="128"/>
      <c r="I37" s="129"/>
      <c r="J37" s="129"/>
      <c r="K37" s="129"/>
      <c r="L37" s="129"/>
      <c r="M37" s="129"/>
      <c r="N37" s="129"/>
      <c r="O37" s="130"/>
    </row>
    <row r="38" spans="1:16" ht="21" customHeight="1" x14ac:dyDescent="0.3">
      <c r="A38" s="9"/>
      <c r="B38" s="268" t="e">
        <f>VLOOKUP(B20,EAS!A2:B1439,2,0)</f>
        <v>#N/A</v>
      </c>
      <c r="C38" s="268"/>
      <c r="D38" s="268"/>
      <c r="E38" s="268"/>
      <c r="F38" s="268"/>
      <c r="G38" s="5"/>
      <c r="H38" s="131"/>
      <c r="I38" s="277" t="s">
        <v>7</v>
      </c>
      <c r="J38" s="277"/>
      <c r="K38" s="277"/>
      <c r="L38" s="277"/>
      <c r="M38" s="277"/>
      <c r="N38" s="277"/>
      <c r="O38" s="132"/>
    </row>
    <row r="39" spans="1:16" ht="42.9" customHeight="1" thickBot="1" x14ac:dyDescent="0.35">
      <c r="A39" s="10"/>
      <c r="B39" s="11"/>
      <c r="C39" s="11"/>
      <c r="D39" s="11"/>
      <c r="E39" s="11"/>
      <c r="F39" s="11"/>
      <c r="G39" s="11"/>
      <c r="H39" s="10"/>
      <c r="I39" s="208"/>
      <c r="J39" s="208"/>
      <c r="K39" s="208"/>
      <c r="L39" s="208"/>
      <c r="M39" s="208"/>
      <c r="N39" s="208"/>
      <c r="O39" s="12"/>
    </row>
    <row r="40" spans="1:16" thickBot="1" x14ac:dyDescent="0.35"/>
    <row r="41" spans="1:16" s="19" customFormat="1" ht="31.5" customHeight="1" thickBot="1" x14ac:dyDescent="0.35">
      <c r="A41" s="209" t="s">
        <v>3</v>
      </c>
      <c r="B41" s="210"/>
      <c r="C41" s="210"/>
      <c r="D41" s="210"/>
      <c r="E41" s="210"/>
      <c r="F41" s="210"/>
      <c r="G41" s="210"/>
      <c r="H41" s="210"/>
      <c r="I41" s="210"/>
      <c r="J41" s="210"/>
      <c r="K41" s="210"/>
      <c r="L41" s="210"/>
      <c r="M41" s="210"/>
      <c r="N41" s="210"/>
      <c r="O41" s="211"/>
      <c r="P41" s="77"/>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7"/>
    </row>
    <row r="44" spans="1:16" ht="15" customHeight="1" x14ac:dyDescent="0.3">
      <c r="A44" s="216" t="s">
        <v>2659</v>
      </c>
      <c r="B44" s="217"/>
      <c r="C44" s="217"/>
      <c r="D44" s="217"/>
      <c r="E44" s="217"/>
      <c r="F44" s="217"/>
      <c r="G44" s="217"/>
      <c r="H44" s="217"/>
      <c r="I44" s="217"/>
      <c r="J44" s="217"/>
      <c r="K44" s="217"/>
      <c r="L44" s="217"/>
      <c r="M44" s="217"/>
      <c r="N44" s="217"/>
      <c r="O44" s="218"/>
    </row>
    <row r="45" spans="1:16" ht="14.4"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13" t="s">
        <v>2638</v>
      </c>
      <c r="B109" s="214"/>
      <c r="C109" s="214"/>
      <c r="D109" s="214"/>
      <c r="E109" s="214"/>
      <c r="F109" s="214"/>
      <c r="G109" s="214"/>
      <c r="H109" s="214"/>
      <c r="I109" s="214"/>
      <c r="J109" s="214"/>
      <c r="K109" s="214"/>
      <c r="L109" s="214"/>
      <c r="M109" s="214"/>
      <c r="N109" s="214"/>
      <c r="O109" s="215"/>
      <c r="P109" s="77"/>
    </row>
    <row r="110" spans="1:16" ht="15" customHeight="1" x14ac:dyDescent="0.3">
      <c r="A110" s="216" t="s">
        <v>2660</v>
      </c>
      <c r="B110" s="217"/>
      <c r="C110" s="217"/>
      <c r="D110" s="217"/>
      <c r="E110" s="217"/>
      <c r="F110" s="217"/>
      <c r="G110" s="217"/>
      <c r="H110" s="217"/>
      <c r="I110" s="217"/>
      <c r="J110" s="217"/>
      <c r="K110" s="217"/>
      <c r="L110" s="217"/>
      <c r="M110" s="217"/>
      <c r="N110" s="217"/>
      <c r="O110" s="218"/>
    </row>
    <row r="111" spans="1:16" ht="14.4" x14ac:dyDescent="0.3">
      <c r="A111" s="219"/>
      <c r="B111" s="220"/>
      <c r="C111" s="220"/>
      <c r="D111" s="220"/>
      <c r="E111" s="220"/>
      <c r="F111" s="220"/>
      <c r="G111" s="220"/>
      <c r="H111" s="220"/>
      <c r="I111" s="220"/>
      <c r="J111" s="220"/>
      <c r="K111" s="220"/>
      <c r="L111" s="220"/>
      <c r="M111" s="220"/>
      <c r="N111" s="220"/>
      <c r="O111" s="221"/>
    </row>
    <row r="112" spans="1:16" s="1" customFormat="1" ht="26.25" customHeight="1" x14ac:dyDescent="0.3">
      <c r="I112" s="226" t="s">
        <v>9</v>
      </c>
      <c r="J112" s="22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9" t="s">
        <v>13</v>
      </c>
      <c r="B160" s="210"/>
      <c r="C160" s="210"/>
      <c r="D160" s="210"/>
      <c r="E160" s="211"/>
      <c r="F160" s="210" t="s">
        <v>15</v>
      </c>
      <c r="G160" s="210"/>
      <c r="H160" s="210"/>
      <c r="I160" s="209" t="s">
        <v>16</v>
      </c>
      <c r="J160" s="210"/>
      <c r="K160" s="210"/>
      <c r="L160" s="210"/>
      <c r="M160" s="210"/>
      <c r="N160" s="210"/>
      <c r="O160" s="211"/>
      <c r="P160" s="77"/>
    </row>
    <row r="161" spans="1:28" ht="51.75" customHeight="1" x14ac:dyDescent="0.3">
      <c r="A161" s="234" t="s">
        <v>2664</v>
      </c>
      <c r="B161" s="235"/>
      <c r="C161" s="235"/>
      <c r="D161" s="235"/>
      <c r="E161" s="236"/>
      <c r="F161" s="237" t="s">
        <v>2665</v>
      </c>
      <c r="G161" s="237"/>
      <c r="H161" s="237"/>
      <c r="I161" s="234" t="s">
        <v>2635</v>
      </c>
      <c r="J161" s="235"/>
      <c r="K161" s="235"/>
      <c r="L161" s="235"/>
      <c r="M161" s="235"/>
      <c r="N161" s="235"/>
      <c r="O161" s="236"/>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8" t="s">
        <v>2618</v>
      </c>
      <c r="C163" s="238"/>
      <c r="D163" s="238"/>
      <c r="E163" s="8"/>
      <c r="F163" s="5"/>
      <c r="G163" s="239" t="s">
        <v>2618</v>
      </c>
      <c r="H163" s="239"/>
      <c r="I163" s="240" t="s">
        <v>1164</v>
      </c>
      <c r="J163" s="241"/>
      <c r="K163" s="241"/>
      <c r="L163" s="241"/>
      <c r="M163" s="241"/>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2" t="s">
        <v>2648</v>
      </c>
      <c r="J165" s="243"/>
      <c r="K165" s="243"/>
      <c r="L165" s="243"/>
      <c r="M165" s="243"/>
      <c r="N165" s="243"/>
      <c r="O165" s="244"/>
      <c r="U165" s="51"/>
    </row>
    <row r="166" spans="1:28" ht="14.4" x14ac:dyDescent="0.3">
      <c r="A166" s="9"/>
      <c r="B166" s="212" t="s">
        <v>2662</v>
      </c>
      <c r="C166" s="212"/>
      <c r="D166" s="212"/>
      <c r="E166" s="8"/>
      <c r="F166" s="5"/>
      <c r="H166" s="82" t="s">
        <v>2661</v>
      </c>
      <c r="I166" s="242"/>
      <c r="J166" s="243"/>
      <c r="K166" s="243"/>
      <c r="L166" s="243"/>
      <c r="M166" s="243"/>
      <c r="N166" s="243"/>
      <c r="O166" s="244"/>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9" t="s">
        <v>2677</v>
      </c>
      <c r="B170" s="210"/>
      <c r="C170" s="210"/>
      <c r="D170" s="210"/>
      <c r="E170" s="210"/>
      <c r="F170" s="210"/>
      <c r="G170" s="210"/>
      <c r="H170" s="210"/>
      <c r="I170" s="210"/>
      <c r="J170" s="210"/>
      <c r="K170" s="210"/>
      <c r="L170" s="210"/>
      <c r="M170" s="210"/>
      <c r="N170" s="210"/>
      <c r="O170" s="211"/>
      <c r="P170" s="77"/>
    </row>
    <row r="171" spans="1:28" ht="15" customHeight="1" x14ac:dyDescent="0.3">
      <c r="A171" s="228" t="s">
        <v>2676</v>
      </c>
      <c r="B171" s="229"/>
      <c r="C171" s="229"/>
      <c r="D171" s="229"/>
      <c r="E171" s="229"/>
      <c r="F171" s="229"/>
      <c r="G171" s="229"/>
      <c r="H171" s="229"/>
      <c r="I171" s="229"/>
      <c r="J171" s="229"/>
      <c r="K171" s="229"/>
      <c r="L171" s="229"/>
      <c r="M171" s="229"/>
      <c r="N171" s="229"/>
      <c r="O171" s="230"/>
    </row>
    <row r="172" spans="1:28" ht="24" thickBot="1" x14ac:dyDescent="0.35">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8" t="s">
        <v>2670</v>
      </c>
      <c r="C174" s="198"/>
      <c r="D174" s="198"/>
      <c r="E174" s="198"/>
      <c r="F174" s="198"/>
      <c r="G174" s="198"/>
      <c r="H174" s="20"/>
      <c r="I174" s="205" t="s">
        <v>2678</v>
      </c>
      <c r="J174" s="206"/>
      <c r="K174" s="206"/>
      <c r="L174" s="206"/>
      <c r="M174" s="206"/>
      <c r="O174" s="184" t="str">
        <f>HYPERLINK("#Integrante_5!A1","INICIO")</f>
        <v>INICIO</v>
      </c>
      <c r="Q174" s="19"/>
      <c r="R174" s="19"/>
      <c r="S174" s="19"/>
      <c r="T174" s="19"/>
      <c r="U174" s="19"/>
      <c r="V174" s="19"/>
      <c r="W174" s="19"/>
      <c r="X174" s="19"/>
      <c r="Y174" s="19"/>
      <c r="Z174" s="19"/>
      <c r="AA174" s="19"/>
      <c r="AB174" s="19"/>
    </row>
    <row r="175" spans="1:28" ht="23.4" x14ac:dyDescent="0.3">
      <c r="A175" s="9"/>
      <c r="B175" s="199" t="s">
        <v>17</v>
      </c>
      <c r="C175" s="200"/>
      <c r="D175" s="201"/>
      <c r="E175" s="205" t="s">
        <v>2620</v>
      </c>
      <c r="F175" s="206"/>
      <c r="G175" s="207"/>
      <c r="H175" s="5"/>
      <c r="I175" s="199" t="s">
        <v>17</v>
      </c>
      <c r="J175" s="200"/>
      <c r="K175" s="200"/>
      <c r="L175" s="201"/>
      <c r="M175" s="259" t="s">
        <v>2679</v>
      </c>
      <c r="O175" s="8"/>
      <c r="Q175" s="19"/>
      <c r="R175" s="19"/>
      <c r="S175" s="163"/>
      <c r="T175" s="19"/>
      <c r="U175" s="19"/>
      <c r="V175" s="19"/>
      <c r="W175" s="19"/>
      <c r="X175" s="19"/>
      <c r="Y175" s="19"/>
      <c r="Z175" s="19"/>
      <c r="AA175" s="19"/>
      <c r="AB175" s="19"/>
    </row>
    <row r="176" spans="1:28" ht="23.4" x14ac:dyDescent="0.3">
      <c r="A176" s="9"/>
      <c r="B176" s="202"/>
      <c r="C176" s="203"/>
      <c r="D176" s="204"/>
      <c r="E176" s="163" t="s">
        <v>2621</v>
      </c>
      <c r="F176" s="163" t="s">
        <v>2622</v>
      </c>
      <c r="G176" s="163" t="s">
        <v>2623</v>
      </c>
      <c r="H176" s="5"/>
      <c r="I176" s="202"/>
      <c r="J176" s="203"/>
      <c r="K176" s="203"/>
      <c r="L176" s="204"/>
      <c r="M176" s="260"/>
      <c r="O176" s="8"/>
      <c r="Q176" s="19"/>
      <c r="R176" s="19"/>
      <c r="S176" s="163" t="s">
        <v>2623</v>
      </c>
      <c r="T176" s="19"/>
      <c r="U176" s="19"/>
      <c r="V176" s="19"/>
      <c r="W176" s="19"/>
      <c r="X176" s="19"/>
      <c r="Y176" s="19"/>
      <c r="Z176" s="19"/>
      <c r="AA176" s="19"/>
      <c r="AB176" s="19"/>
    </row>
    <row r="177" spans="1:28" ht="23.4" x14ac:dyDescent="0.3">
      <c r="A177" s="9"/>
      <c r="B177" s="251" t="s">
        <v>2670</v>
      </c>
      <c r="C177" s="251"/>
      <c r="D177" s="251"/>
      <c r="E177" s="24">
        <v>0.02</v>
      </c>
      <c r="F177" s="177"/>
      <c r="G177" s="178" t="str">
        <f>IF(F177&gt;0,SUM(E177+F177),"")</f>
        <v/>
      </c>
      <c r="H177" s="5"/>
      <c r="I177" s="248" t="s">
        <v>2672</v>
      </c>
      <c r="J177" s="249"/>
      <c r="K177" s="249"/>
      <c r="L177" s="250"/>
      <c r="M177" s="177"/>
      <c r="O177" s="8"/>
      <c r="Q177" s="19"/>
      <c r="R177" s="19"/>
      <c r="S177" s="178" t="str">
        <f>IF(M177&gt;0,SUM(L177+M177),"")</f>
        <v/>
      </c>
      <c r="T177" s="19"/>
      <c r="U177" s="19"/>
      <c r="V177" s="19"/>
      <c r="W177" s="19"/>
      <c r="X177" s="19"/>
      <c r="Y177" s="19"/>
      <c r="Z177" s="19"/>
      <c r="AA177" s="19"/>
      <c r="AB177" s="19"/>
    </row>
    <row r="178" spans="1:28" ht="23.4" hidden="1" x14ac:dyDescent="0.3">
      <c r="A178" s="9"/>
      <c r="B178" s="251" t="s">
        <v>1165</v>
      </c>
      <c r="C178" s="251"/>
      <c r="D178" s="251"/>
      <c r="E178" s="24">
        <v>0.02</v>
      </c>
      <c r="F178" s="69"/>
      <c r="G178" s="162" t="str">
        <f>IF(F178&gt;0,SUM(E178+F178),"")</f>
        <v/>
      </c>
      <c r="H178" s="5"/>
      <c r="I178" s="248" t="s">
        <v>1169</v>
      </c>
      <c r="J178" s="249"/>
      <c r="K178" s="250"/>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1" t="s">
        <v>1166</v>
      </c>
      <c r="C179" s="251"/>
      <c r="D179" s="251"/>
      <c r="E179" s="24">
        <v>0.02</v>
      </c>
      <c r="F179" s="69"/>
      <c r="G179" s="162" t="str">
        <f>IF(F179&gt;0,SUM(E179+F179),"")</f>
        <v/>
      </c>
      <c r="H179" s="5"/>
      <c r="I179" s="248" t="s">
        <v>1170</v>
      </c>
      <c r="J179" s="249"/>
      <c r="K179" s="250"/>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1" t="s">
        <v>1167</v>
      </c>
      <c r="C180" s="251"/>
      <c r="D180" s="251"/>
      <c r="E180" s="24">
        <v>0.03</v>
      </c>
      <c r="F180" s="69"/>
      <c r="G180" s="162" t="str">
        <f>IF(F180&gt;0,SUM(E180+F180),"")</f>
        <v/>
      </c>
      <c r="H180" s="5"/>
      <c r="I180" s="248" t="s">
        <v>1171</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8" t="s">
        <v>1172</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2" t="s">
        <v>2633</v>
      </c>
      <c r="L183" s="25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9" t="s">
        <v>18</v>
      </c>
      <c r="B186" s="210"/>
      <c r="C186" s="210"/>
      <c r="D186" s="210"/>
      <c r="E186" s="210"/>
      <c r="F186" s="210"/>
      <c r="G186" s="210"/>
      <c r="H186" s="210"/>
      <c r="I186" s="210"/>
      <c r="J186" s="210"/>
      <c r="K186" s="210"/>
      <c r="L186" s="210"/>
      <c r="M186" s="210"/>
      <c r="N186" s="210"/>
      <c r="O186" s="211"/>
      <c r="P186" s="77"/>
    </row>
    <row r="187" spans="1:28" ht="15" customHeight="1" x14ac:dyDescent="0.3">
      <c r="A187" s="228" t="s">
        <v>19</v>
      </c>
      <c r="B187" s="229"/>
      <c r="C187" s="229"/>
      <c r="D187" s="229"/>
      <c r="E187" s="229"/>
      <c r="F187" s="229"/>
      <c r="G187" s="229"/>
      <c r="H187" s="229"/>
      <c r="I187" s="229"/>
      <c r="J187" s="229"/>
      <c r="K187" s="229"/>
      <c r="L187" s="229"/>
      <c r="M187" s="229"/>
      <c r="N187" s="229"/>
      <c r="O187" s="230"/>
    </row>
    <row r="188" spans="1:28" thickBot="1" x14ac:dyDescent="0.35">
      <c r="A188" s="231"/>
      <c r="B188" s="232"/>
      <c r="C188" s="232"/>
      <c r="D188" s="232"/>
      <c r="E188" s="232"/>
      <c r="F188" s="232"/>
      <c r="G188" s="232"/>
      <c r="H188" s="232"/>
      <c r="I188" s="232"/>
      <c r="J188" s="232"/>
      <c r="K188" s="232"/>
      <c r="L188" s="232"/>
      <c r="M188" s="232"/>
      <c r="N188" s="232"/>
      <c r="O188" s="233"/>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5" t="s">
        <v>2641</v>
      </c>
      <c r="C190" s="225"/>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9" t="s">
        <v>29</v>
      </c>
      <c r="B195" s="210"/>
      <c r="C195" s="210"/>
      <c r="D195" s="210"/>
      <c r="E195" s="210"/>
      <c r="F195" s="210"/>
      <c r="G195" s="210"/>
      <c r="H195" s="210"/>
      <c r="I195" s="210"/>
      <c r="J195" s="210"/>
      <c r="K195" s="210"/>
      <c r="L195" s="210"/>
      <c r="M195" s="210"/>
      <c r="N195" s="210"/>
      <c r="O195" s="211"/>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47" t="s">
        <v>2663</v>
      </c>
      <c r="C197" s="247"/>
      <c r="D197" s="247"/>
      <c r="E197" s="247"/>
      <c r="F197" s="247"/>
      <c r="G197" s="247"/>
      <c r="H197" s="247"/>
      <c r="I197" s="247"/>
      <c r="J197" s="247"/>
      <c r="K197" s="247"/>
      <c r="L197" s="247"/>
      <c r="M197" s="247"/>
      <c r="N197" s="247"/>
      <c r="O197" s="8"/>
    </row>
    <row r="198" spans="1:18" ht="14.4" x14ac:dyDescent="0.3">
      <c r="A198" s="9"/>
      <c r="B198" s="222"/>
      <c r="C198" s="222"/>
      <c r="D198" s="222"/>
      <c r="E198" s="222"/>
      <c r="F198" s="222"/>
      <c r="G198" s="222"/>
      <c r="H198" s="222"/>
      <c r="I198" s="222"/>
      <c r="J198" s="222"/>
      <c r="K198" s="222"/>
      <c r="L198" s="222"/>
      <c r="M198" s="222"/>
      <c r="N198" s="222"/>
      <c r="O198" s="8"/>
    </row>
    <row r="199" spans="1:18" ht="14.4" x14ac:dyDescent="0.3">
      <c r="A199" s="9"/>
      <c r="B199" s="223" t="s">
        <v>2653</v>
      </c>
      <c r="C199" s="224"/>
      <c r="D199" s="224"/>
      <c r="E199" s="224"/>
      <c r="F199" s="224"/>
      <c r="G199" s="224"/>
      <c r="H199" s="224"/>
      <c r="I199" s="224"/>
      <c r="J199" s="224"/>
      <c r="K199" s="224"/>
      <c r="L199" s="224"/>
      <c r="M199" s="224"/>
      <c r="N199" s="224"/>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61" t="s">
        <v>2658</v>
      </c>
      <c r="D2" s="262"/>
      <c r="E2" s="262"/>
      <c r="F2" s="262"/>
      <c r="G2" s="262"/>
      <c r="H2" s="262"/>
      <c r="I2" s="262"/>
      <c r="J2" s="262"/>
      <c r="K2" s="262"/>
      <c r="L2" s="269" t="s">
        <v>2645</v>
      </c>
      <c r="M2" s="269"/>
      <c r="N2" s="274" t="s">
        <v>2646</v>
      </c>
      <c r="O2" s="275"/>
    </row>
    <row r="3" spans="1:20" ht="33" customHeight="1" x14ac:dyDescent="0.3">
      <c r="A3" s="9"/>
      <c r="B3" s="8"/>
      <c r="C3" s="263"/>
      <c r="D3" s="264"/>
      <c r="E3" s="264"/>
      <c r="F3" s="264"/>
      <c r="G3" s="264"/>
      <c r="H3" s="264"/>
      <c r="I3" s="264"/>
      <c r="J3" s="264"/>
      <c r="K3" s="264"/>
      <c r="L3" s="276" t="s">
        <v>1</v>
      </c>
      <c r="M3" s="276"/>
      <c r="N3" s="276" t="s">
        <v>2647</v>
      </c>
      <c r="O3" s="278"/>
    </row>
    <row r="4" spans="1:20" ht="24.75" customHeight="1" thickBot="1" x14ac:dyDescent="0.35">
      <c r="A4" s="10"/>
      <c r="B4" s="12"/>
      <c r="C4" s="265"/>
      <c r="D4" s="266"/>
      <c r="E4" s="266"/>
      <c r="F4" s="266"/>
      <c r="G4" s="266"/>
      <c r="H4" s="266"/>
      <c r="I4" s="266"/>
      <c r="J4" s="266"/>
      <c r="K4" s="266"/>
      <c r="L4" s="245" t="s">
        <v>0</v>
      </c>
      <c r="M4" s="245"/>
      <c r="N4" s="245"/>
      <c r="O4" s="246"/>
      <c r="P4" s="170">
        <f ca="1">NOW()</f>
        <v>44194.537424652779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9" t="s">
        <v>2643</v>
      </c>
      <c r="B6" s="210"/>
      <c r="C6" s="210"/>
      <c r="D6" s="210"/>
      <c r="E6" s="210"/>
      <c r="F6" s="210"/>
      <c r="G6" s="210"/>
      <c r="H6" s="210"/>
      <c r="I6" s="210"/>
      <c r="J6" s="210"/>
      <c r="K6" s="210"/>
      <c r="L6" s="210"/>
      <c r="M6" s="210"/>
      <c r="N6" s="210"/>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70" t="str">
        <f>HYPERLINK("#Integrante_6!A109","CAPACIDAD RESIDUAL")</f>
        <v>CAPACIDAD RESIDUAL</v>
      </c>
      <c r="F8" s="271"/>
      <c r="G8" s="272"/>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70" t="str">
        <f>HYPERLINK("#Integrante_6!A162","TALENTO HUMANO")</f>
        <v>TALENTO HUMANO</v>
      </c>
      <c r="F9" s="271"/>
      <c r="G9" s="27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70" t="str">
        <f>HYPERLINK("#Integrante_6!F162","INFRAESTRUCTURA")</f>
        <v>INFRAESTRUCTURA</v>
      </c>
      <c r="F10" s="271"/>
      <c r="G10" s="272"/>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7" t="s">
        <v>8</v>
      </c>
      <c r="M15" s="267"/>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9" t="s">
        <v>21</v>
      </c>
      <c r="B17" s="210"/>
      <c r="C17" s="210"/>
      <c r="D17" s="210"/>
      <c r="E17" s="210"/>
      <c r="F17" s="210"/>
      <c r="G17" s="210"/>
      <c r="H17" s="209" t="s">
        <v>12</v>
      </c>
      <c r="I17" s="210"/>
      <c r="J17" s="210"/>
      <c r="K17" s="210"/>
      <c r="L17" s="210"/>
      <c r="M17" s="210"/>
      <c r="N17" s="210"/>
      <c r="O17" s="211"/>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3"/>
      <c r="I20" s="148"/>
      <c r="J20" s="149"/>
      <c r="K20" s="150"/>
      <c r="L20" s="151"/>
      <c r="M20" s="151"/>
      <c r="N20" s="134">
        <f>+(M20-L20)/30</f>
        <v>0</v>
      </c>
      <c r="O20" s="137"/>
      <c r="U20" s="133"/>
      <c r="V20" s="106">
        <f ca="1">NOW()</f>
        <v>44194.537424652779</v>
      </c>
      <c r="W20" s="106">
        <f ca="1">NOW()</f>
        <v>44194.537424652779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8" t="s">
        <v>2</v>
      </c>
      <c r="C37" s="238"/>
      <c r="D37" s="238"/>
      <c r="E37" s="238"/>
      <c r="F37" s="238"/>
      <c r="G37" s="5"/>
      <c r="H37" s="128"/>
      <c r="I37" s="129"/>
      <c r="J37" s="129"/>
      <c r="K37" s="129"/>
      <c r="L37" s="129"/>
      <c r="M37" s="129"/>
      <c r="N37" s="129"/>
      <c r="O37" s="130"/>
    </row>
    <row r="38" spans="1:16" ht="21" customHeight="1" x14ac:dyDescent="0.3">
      <c r="A38" s="9"/>
      <c r="B38" s="268" t="e">
        <f>VLOOKUP(B20,EAS!A2:B1439,2,0)</f>
        <v>#N/A</v>
      </c>
      <c r="C38" s="268"/>
      <c r="D38" s="268"/>
      <c r="E38" s="268"/>
      <c r="F38" s="268"/>
      <c r="G38" s="5"/>
      <c r="H38" s="131"/>
      <c r="I38" s="277" t="s">
        <v>7</v>
      </c>
      <c r="J38" s="277"/>
      <c r="K38" s="277"/>
      <c r="L38" s="277"/>
      <c r="M38" s="277"/>
      <c r="N38" s="277"/>
      <c r="O38" s="132"/>
    </row>
    <row r="39" spans="1:16" ht="42.9" customHeight="1" thickBot="1" x14ac:dyDescent="0.35">
      <c r="A39" s="10"/>
      <c r="B39" s="11"/>
      <c r="C39" s="11"/>
      <c r="D39" s="11"/>
      <c r="E39" s="11"/>
      <c r="F39" s="11"/>
      <c r="G39" s="11"/>
      <c r="H39" s="10"/>
      <c r="I39" s="208"/>
      <c r="J39" s="208"/>
      <c r="K39" s="208"/>
      <c r="L39" s="208"/>
      <c r="M39" s="208"/>
      <c r="N39" s="208"/>
      <c r="O39" s="12"/>
    </row>
    <row r="40" spans="1:16" thickBot="1" x14ac:dyDescent="0.35"/>
    <row r="41" spans="1:16" s="19" customFormat="1" ht="31.5" customHeight="1" thickBot="1" x14ac:dyDescent="0.35">
      <c r="A41" s="209" t="s">
        <v>3</v>
      </c>
      <c r="B41" s="210"/>
      <c r="C41" s="210"/>
      <c r="D41" s="210"/>
      <c r="E41" s="210"/>
      <c r="F41" s="210"/>
      <c r="G41" s="210"/>
      <c r="H41" s="210"/>
      <c r="I41" s="210"/>
      <c r="J41" s="210"/>
      <c r="K41" s="210"/>
      <c r="L41" s="210"/>
      <c r="M41" s="210"/>
      <c r="N41" s="210"/>
      <c r="O41" s="211"/>
      <c r="P41" s="77"/>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7"/>
    </row>
    <row r="44" spans="1:16" ht="15" customHeight="1" x14ac:dyDescent="0.3">
      <c r="A44" s="216" t="s">
        <v>2659</v>
      </c>
      <c r="B44" s="217"/>
      <c r="C44" s="217"/>
      <c r="D44" s="217"/>
      <c r="E44" s="217"/>
      <c r="F44" s="217"/>
      <c r="G44" s="217"/>
      <c r="H44" s="217"/>
      <c r="I44" s="217"/>
      <c r="J44" s="217"/>
      <c r="K44" s="217"/>
      <c r="L44" s="217"/>
      <c r="M44" s="217"/>
      <c r="N44" s="217"/>
      <c r="O44" s="218"/>
    </row>
    <row r="45" spans="1:16" ht="14.4"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13" t="s">
        <v>2638</v>
      </c>
      <c r="B109" s="214"/>
      <c r="C109" s="214"/>
      <c r="D109" s="214"/>
      <c r="E109" s="214"/>
      <c r="F109" s="214"/>
      <c r="G109" s="214"/>
      <c r="H109" s="214"/>
      <c r="I109" s="214"/>
      <c r="J109" s="214"/>
      <c r="K109" s="214"/>
      <c r="L109" s="214"/>
      <c r="M109" s="214"/>
      <c r="N109" s="214"/>
      <c r="O109" s="215"/>
      <c r="P109" s="77"/>
    </row>
    <row r="110" spans="1:16" ht="15" customHeight="1" x14ac:dyDescent="0.3">
      <c r="A110" s="216" t="s">
        <v>2660</v>
      </c>
      <c r="B110" s="217"/>
      <c r="C110" s="217"/>
      <c r="D110" s="217"/>
      <c r="E110" s="217"/>
      <c r="F110" s="217"/>
      <c r="G110" s="217"/>
      <c r="H110" s="217"/>
      <c r="I110" s="217"/>
      <c r="J110" s="217"/>
      <c r="K110" s="217"/>
      <c r="L110" s="217"/>
      <c r="M110" s="217"/>
      <c r="N110" s="217"/>
      <c r="O110" s="218"/>
    </row>
    <row r="111" spans="1:16" ht="14.4" x14ac:dyDescent="0.3">
      <c r="A111" s="219"/>
      <c r="B111" s="220"/>
      <c r="C111" s="220"/>
      <c r="D111" s="220"/>
      <c r="E111" s="220"/>
      <c r="F111" s="220"/>
      <c r="G111" s="220"/>
      <c r="H111" s="220"/>
      <c r="I111" s="220"/>
      <c r="J111" s="220"/>
      <c r="K111" s="220"/>
      <c r="L111" s="220"/>
      <c r="M111" s="220"/>
      <c r="N111" s="220"/>
      <c r="O111" s="221"/>
    </row>
    <row r="112" spans="1:16" s="1" customFormat="1" ht="26.25" customHeight="1" x14ac:dyDescent="0.3">
      <c r="I112" s="226" t="s">
        <v>9</v>
      </c>
      <c r="J112" s="22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9" t="s">
        <v>13</v>
      </c>
      <c r="B162" s="210"/>
      <c r="C162" s="210"/>
      <c r="D162" s="210"/>
      <c r="E162" s="211"/>
      <c r="F162" s="210" t="s">
        <v>15</v>
      </c>
      <c r="G162" s="210"/>
      <c r="H162" s="210"/>
      <c r="I162" s="209" t="s">
        <v>16</v>
      </c>
      <c r="J162" s="210"/>
      <c r="K162" s="210"/>
      <c r="L162" s="210"/>
      <c r="M162" s="210"/>
      <c r="N162" s="210"/>
      <c r="O162" s="211"/>
      <c r="P162" s="77"/>
    </row>
    <row r="163" spans="1:28" ht="51.75" customHeight="1" x14ac:dyDescent="0.3">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8" t="s">
        <v>2618</v>
      </c>
      <c r="C165" s="238"/>
      <c r="D165" s="238"/>
      <c r="E165" s="8"/>
      <c r="F165" s="5"/>
      <c r="G165" s="239" t="s">
        <v>2618</v>
      </c>
      <c r="H165" s="239"/>
      <c r="I165" s="240" t="s">
        <v>1164</v>
      </c>
      <c r="J165" s="241"/>
      <c r="K165" s="241"/>
      <c r="L165" s="241"/>
      <c r="M165" s="241"/>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2" t="s">
        <v>2648</v>
      </c>
      <c r="J167" s="243"/>
      <c r="K167" s="243"/>
      <c r="L167" s="243"/>
      <c r="M167" s="243"/>
      <c r="N167" s="243"/>
      <c r="O167" s="244"/>
      <c r="U167" s="51"/>
    </row>
    <row r="168" spans="1:28" ht="14.4" x14ac:dyDescent="0.3">
      <c r="A168" s="9"/>
      <c r="B168" s="212" t="s">
        <v>2662</v>
      </c>
      <c r="C168" s="212"/>
      <c r="D168" s="212"/>
      <c r="E168" s="8"/>
      <c r="F168" s="5"/>
      <c r="H168" s="82" t="s">
        <v>2661</v>
      </c>
      <c r="I168" s="242"/>
      <c r="J168" s="243"/>
      <c r="K168" s="243"/>
      <c r="L168" s="243"/>
      <c r="M168" s="243"/>
      <c r="N168" s="243"/>
      <c r="O168" s="244"/>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9" t="s">
        <v>2677</v>
      </c>
      <c r="B172" s="210"/>
      <c r="C172" s="210"/>
      <c r="D172" s="210"/>
      <c r="E172" s="210"/>
      <c r="F172" s="210"/>
      <c r="G172" s="210"/>
      <c r="H172" s="210"/>
      <c r="I172" s="210"/>
      <c r="J172" s="210"/>
      <c r="K172" s="210"/>
      <c r="L172" s="210"/>
      <c r="M172" s="210"/>
      <c r="N172" s="210"/>
      <c r="O172" s="211"/>
      <c r="P172" s="77"/>
    </row>
    <row r="173" spans="1:28" ht="15" customHeight="1" x14ac:dyDescent="0.3">
      <c r="A173" s="228" t="s">
        <v>2676</v>
      </c>
      <c r="B173" s="229"/>
      <c r="C173" s="229"/>
      <c r="D173" s="229"/>
      <c r="E173" s="229"/>
      <c r="F173" s="229"/>
      <c r="G173" s="229"/>
      <c r="H173" s="229"/>
      <c r="I173" s="229"/>
      <c r="J173" s="229"/>
      <c r="K173" s="229"/>
      <c r="L173" s="229"/>
      <c r="M173" s="229"/>
      <c r="N173" s="229"/>
      <c r="O173" s="230"/>
    </row>
    <row r="174" spans="1:28" ht="24" thickBot="1" x14ac:dyDescent="0.35">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8" t="s">
        <v>2670</v>
      </c>
      <c r="C176" s="198"/>
      <c r="D176" s="198"/>
      <c r="E176" s="198"/>
      <c r="F176" s="198"/>
      <c r="G176" s="198"/>
      <c r="H176" s="20"/>
      <c r="I176" s="205" t="s">
        <v>2674</v>
      </c>
      <c r="J176" s="206"/>
      <c r="K176" s="206"/>
      <c r="L176" s="206"/>
      <c r="M176" s="206"/>
      <c r="O176" s="184" t="str">
        <f>HYPERLINK("#Integrante_6!A1","INICIO")</f>
        <v>INICIO</v>
      </c>
      <c r="Q176" s="19"/>
      <c r="R176" s="19"/>
      <c r="S176" s="19"/>
      <c r="T176" s="19"/>
      <c r="U176" s="19"/>
      <c r="V176" s="19"/>
      <c r="W176" s="19"/>
      <c r="X176" s="19"/>
      <c r="Y176" s="19"/>
      <c r="Z176" s="19"/>
      <c r="AA176" s="19"/>
      <c r="AB176" s="19"/>
    </row>
    <row r="177" spans="1:28" ht="23.4" x14ac:dyDescent="0.3">
      <c r="A177" s="9"/>
      <c r="B177" s="199" t="s">
        <v>17</v>
      </c>
      <c r="C177" s="200"/>
      <c r="D177" s="201"/>
      <c r="E177" s="205" t="s">
        <v>2620</v>
      </c>
      <c r="F177" s="206"/>
      <c r="G177" s="207"/>
      <c r="H177" s="5"/>
      <c r="I177" s="199" t="s">
        <v>17</v>
      </c>
      <c r="J177" s="200"/>
      <c r="K177" s="200"/>
      <c r="L177" s="201"/>
      <c r="M177" s="259" t="s">
        <v>2679</v>
      </c>
      <c r="O177" s="8"/>
      <c r="Q177" s="19"/>
      <c r="R177" s="19"/>
      <c r="S177" s="163"/>
      <c r="T177" s="19"/>
      <c r="U177" s="19"/>
      <c r="V177" s="19"/>
      <c r="W177" s="19"/>
      <c r="X177" s="19"/>
      <c r="Y177" s="19"/>
      <c r="Z177" s="19"/>
      <c r="AA177" s="19"/>
      <c r="AB177" s="19"/>
    </row>
    <row r="178" spans="1:28" ht="23.4" x14ac:dyDescent="0.3">
      <c r="A178" s="9"/>
      <c r="B178" s="202"/>
      <c r="C178" s="203"/>
      <c r="D178" s="204"/>
      <c r="E178" s="163" t="s">
        <v>2621</v>
      </c>
      <c r="F178" s="163" t="s">
        <v>2622</v>
      </c>
      <c r="G178" s="163" t="s">
        <v>2623</v>
      </c>
      <c r="H178" s="5"/>
      <c r="I178" s="202"/>
      <c r="J178" s="203"/>
      <c r="K178" s="203"/>
      <c r="L178" s="204"/>
      <c r="M178" s="260"/>
      <c r="O178" s="8"/>
      <c r="Q178" s="19"/>
      <c r="R178" s="19"/>
      <c r="S178" s="163" t="s">
        <v>2623</v>
      </c>
      <c r="T178" s="19"/>
      <c r="U178" s="19"/>
      <c r="V178" s="19"/>
      <c r="W178" s="19"/>
      <c r="X178" s="19"/>
      <c r="Y178" s="19"/>
      <c r="Z178" s="19"/>
      <c r="AA178" s="19"/>
      <c r="AB178" s="19"/>
    </row>
    <row r="179" spans="1:28" ht="23.4" x14ac:dyDescent="0.3">
      <c r="A179" s="9"/>
      <c r="B179" s="251" t="s">
        <v>2670</v>
      </c>
      <c r="C179" s="251"/>
      <c r="D179" s="251"/>
      <c r="E179" s="24">
        <v>0.02</v>
      </c>
      <c r="F179" s="177"/>
      <c r="G179" s="178" t="str">
        <f>IF(F179&gt;0,SUM(E179+F179),"")</f>
        <v/>
      </c>
      <c r="H179" s="5"/>
      <c r="I179" s="248" t="s">
        <v>2672</v>
      </c>
      <c r="J179" s="249"/>
      <c r="K179" s="249"/>
      <c r="L179" s="250"/>
      <c r="M179" s="177"/>
      <c r="O179" s="8"/>
      <c r="Q179" s="19"/>
      <c r="R179" s="19"/>
      <c r="S179" s="178" t="str">
        <f>IF(M179&gt;0,SUM(L179+M179),"")</f>
        <v/>
      </c>
      <c r="T179" s="19"/>
      <c r="U179" s="19"/>
      <c r="V179" s="19"/>
      <c r="W179" s="19"/>
      <c r="X179" s="19"/>
      <c r="Y179" s="19"/>
      <c r="Z179" s="19"/>
      <c r="AA179" s="19"/>
      <c r="AB179" s="19"/>
    </row>
    <row r="180" spans="1:28" ht="23.4" hidden="1" x14ac:dyDescent="0.3">
      <c r="A180" s="9"/>
      <c r="B180" s="251" t="s">
        <v>1165</v>
      </c>
      <c r="C180" s="251"/>
      <c r="D180" s="251"/>
      <c r="E180" s="24">
        <v>0.02</v>
      </c>
      <c r="F180" s="69"/>
      <c r="G180" s="162" t="str">
        <f>IF(F180&gt;0,SUM(E180+F180),"")</f>
        <v/>
      </c>
      <c r="H180" s="5"/>
      <c r="I180" s="248" t="s">
        <v>1169</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1" t="s">
        <v>1166</v>
      </c>
      <c r="C181" s="251"/>
      <c r="D181" s="251"/>
      <c r="E181" s="24">
        <v>0.02</v>
      </c>
      <c r="F181" s="69"/>
      <c r="G181" s="162" t="str">
        <f>IF(F181&gt;0,SUM(E181+F181),"")</f>
        <v/>
      </c>
      <c r="H181" s="5"/>
      <c r="I181" s="248" t="s">
        <v>1170</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1" t="s">
        <v>1167</v>
      </c>
      <c r="C182" s="251"/>
      <c r="D182" s="251"/>
      <c r="E182" s="24">
        <v>0.03</v>
      </c>
      <c r="F182" s="69"/>
      <c r="G182" s="162" t="str">
        <f>IF(F182&gt;0,SUM(E182+F182),"")</f>
        <v/>
      </c>
      <c r="H182" s="5"/>
      <c r="I182" s="248" t="s">
        <v>1171</v>
      </c>
      <c r="J182" s="249"/>
      <c r="K182" s="250"/>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8" t="s">
        <v>1172</v>
      </c>
      <c r="J183" s="249"/>
      <c r="K183" s="250"/>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2" t="s">
        <v>2633</v>
      </c>
      <c r="L185" s="25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9" t="s">
        <v>18</v>
      </c>
      <c r="B188" s="210"/>
      <c r="C188" s="210"/>
      <c r="D188" s="210"/>
      <c r="E188" s="210"/>
      <c r="F188" s="210"/>
      <c r="G188" s="210"/>
      <c r="H188" s="210"/>
      <c r="I188" s="210"/>
      <c r="J188" s="210"/>
      <c r="K188" s="210"/>
      <c r="L188" s="210"/>
      <c r="M188" s="210"/>
      <c r="N188" s="210"/>
      <c r="O188" s="211"/>
      <c r="P188" s="77"/>
    </row>
    <row r="189" spans="1:28" ht="15" customHeight="1" x14ac:dyDescent="0.3">
      <c r="A189" s="228" t="s">
        <v>19</v>
      </c>
      <c r="B189" s="229"/>
      <c r="C189" s="229"/>
      <c r="D189" s="229"/>
      <c r="E189" s="229"/>
      <c r="F189" s="229"/>
      <c r="G189" s="229"/>
      <c r="H189" s="229"/>
      <c r="I189" s="229"/>
      <c r="J189" s="229"/>
      <c r="K189" s="229"/>
      <c r="L189" s="229"/>
      <c r="M189" s="229"/>
      <c r="N189" s="229"/>
      <c r="O189" s="230"/>
    </row>
    <row r="190" spans="1:28" thickBot="1" x14ac:dyDescent="0.35">
      <c r="A190" s="231"/>
      <c r="B190" s="232"/>
      <c r="C190" s="232"/>
      <c r="D190" s="232"/>
      <c r="E190" s="232"/>
      <c r="F190" s="232"/>
      <c r="G190" s="232"/>
      <c r="H190" s="232"/>
      <c r="I190" s="232"/>
      <c r="J190" s="232"/>
      <c r="K190" s="232"/>
      <c r="L190" s="232"/>
      <c r="M190" s="232"/>
      <c r="N190" s="232"/>
      <c r="O190" s="233"/>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5" t="s">
        <v>2641</v>
      </c>
      <c r="C192" s="225"/>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9" t="s">
        <v>29</v>
      </c>
      <c r="B197" s="210"/>
      <c r="C197" s="210"/>
      <c r="D197" s="210"/>
      <c r="E197" s="210"/>
      <c r="F197" s="210"/>
      <c r="G197" s="210"/>
      <c r="H197" s="210"/>
      <c r="I197" s="210"/>
      <c r="J197" s="210"/>
      <c r="K197" s="210"/>
      <c r="L197" s="210"/>
      <c r="M197" s="210"/>
      <c r="N197" s="210"/>
      <c r="O197" s="211"/>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47" t="s">
        <v>2663</v>
      </c>
      <c r="C199" s="247"/>
      <c r="D199" s="247"/>
      <c r="E199" s="247"/>
      <c r="F199" s="247"/>
      <c r="G199" s="247"/>
      <c r="H199" s="247"/>
      <c r="I199" s="247"/>
      <c r="J199" s="247"/>
      <c r="K199" s="247"/>
      <c r="L199" s="247"/>
      <c r="M199" s="247"/>
      <c r="N199" s="247"/>
      <c r="O199" s="8"/>
    </row>
    <row r="200" spans="1:18" ht="14.4" x14ac:dyDescent="0.3">
      <c r="A200" s="9"/>
      <c r="B200" s="222"/>
      <c r="C200" s="222"/>
      <c r="D200" s="222"/>
      <c r="E200" s="222"/>
      <c r="F200" s="222"/>
      <c r="G200" s="222"/>
      <c r="H200" s="222"/>
      <c r="I200" s="222"/>
      <c r="J200" s="222"/>
      <c r="K200" s="222"/>
      <c r="L200" s="222"/>
      <c r="M200" s="222"/>
      <c r="N200" s="222"/>
      <c r="O200" s="8"/>
    </row>
    <row r="201" spans="1:18" ht="14.4" x14ac:dyDescent="0.3">
      <c r="A201" s="9"/>
      <c r="B201" s="223" t="s">
        <v>2653</v>
      </c>
      <c r="C201" s="224"/>
      <c r="D201" s="224"/>
      <c r="E201" s="224"/>
      <c r="F201" s="224"/>
      <c r="G201" s="224"/>
      <c r="H201" s="224"/>
      <c r="I201" s="224"/>
      <c r="J201" s="224"/>
      <c r="K201" s="224"/>
      <c r="L201" s="224"/>
      <c r="M201" s="224"/>
      <c r="N201" s="22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2020-12-29T17:52:51Z</cp:lastPrinted>
  <dcterms:created xsi:type="dcterms:W3CDTF">2020-10-14T21:57:42Z</dcterms:created>
  <dcterms:modified xsi:type="dcterms:W3CDTF">2020-12-29T17:54:04Z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