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<sst xmlns="http://schemas.openxmlformats.org/spreadsheetml/2006/main" count="3062" uniqueCount="2684">
  <si>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</si>
  <si>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</si>
  <si>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</si>
  <si>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</si>
  <si>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</si>
  <si>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</si>
  <si>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</si>
  <si>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</si>
  <si>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</si>
  <si>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</si>
  <si>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</si>
  <si>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</si>
  <si>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</si>
  <si>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</si>
  <si>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</si>
  <si>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</si>
  <si>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</si>
  <si>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</si>
  <si>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</si>
  <si>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</si>
  <si>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</si>
  <si>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</si>
  <si>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</si>
  <si>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</si>
  <si>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</si>
  <si>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</si>
  <si>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</si>
  <si>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</si>
  <si>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</si>
  <si>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</si>
  <si>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</si>
  <si>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</si>
  <si>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</si>
  <si>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</si>
  <si>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</si>
  <si>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</si>
  <si>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</si>
  <si>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</si>
  <si>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</si>
  <si>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</si>
  <si>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</si>
  <si>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</si>
  <si>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</si>
  <si>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</si>
  <si>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</si>
  <si>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</si>
  <si>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</si>
  <si>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</si>
  <si>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</si>
  <si>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</si>
  <si>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</si>
  <si>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</si>
  <si>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</si>
  <si>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</si>
  <si>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</si>
  <si>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</si>
  <si>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</si>
  <si>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</si>
  <si>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</si>
  <si>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</si>
  <si>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</si>
  <si>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</si>
  <si>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</si>
  <si>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</si>
  <si>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</si>
  <si>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</si>
  <si>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</si>
  <si>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</si>
  <si>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</si>
  <si>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</si>
  <si>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</si>
  <si>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</si>
  <si>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</si>
  <si>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</si>
  <si>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</si>
  <si>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</si>
  <si>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</si>
  <si>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</si>
  <si>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</si>
  <si>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</si>
  <si>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</si>
  <si>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</si>
  <si>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</si>
  <si>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</si>
  <si>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</si>
  <si>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</si>
  <si>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</si>
  <si>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</si>
  <si>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</si>
  <si>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</si>
  <si>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</si>
  <si>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</si>
  <si>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</si>
  <si>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</si>
  <si>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</si>
  <si>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</si>
  <si>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</si>
  <si>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</si>
  <si>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</si>
  <si>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</si>
  <si>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</si>
  <si>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</si>
  <si>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</si>
  <si>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</si>
  <si>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</si>
  <si>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</si>
  <si>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</si>
  <si>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</si>
  <si>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</si>
  <si>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</si>
  <si>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</si>
  <si>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</si>
  <si>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</si>
  <si>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</si>
  <si>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</si>
  <si>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</si>
  <si>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</si>
  <si>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</si>
  <si>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</si>
  <si>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</si>
  <si>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</si>
  <si>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</si>
  <si>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</si>
  <si>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</si>
  <si>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</si>
  <si>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</si>
  <si>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</si>
  <si>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</si>
  <si>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</si>
  <si>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</si>
  <si>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</si>
  <si>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</si>
  <si>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</si>
  <si>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</si>
  <si>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</si>
  <si>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</si>
  <si>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</si>
  <si>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</si>
  <si>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</si>
  <si>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</si>
  <si>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</si>
  <si>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</si>
  <si>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</si>
  <si>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</si>
  <si>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</si>
  <si>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</si>
  <si>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</si>
  <si>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</si>
  <si>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</si>
  <si>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</si>
  <si>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</si>
  <si>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</si>
  <si>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</si>
  <si>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</si>
  <si>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</si>
  <si>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</si>
  <si>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</si>
  <si>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</si>
  <si>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</si>
  <si>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</si>
  <si>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</si>
  <si>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</si>
  <si>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</si>
  <si>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</si>
  <si>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</si>
  <si>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</si>
  <si>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</si>
  <si>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</si>
  <si>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</si>
  <si>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</si>
  <si>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</si>
  <si>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</si>
  <si>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</si>
  <si>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</si>
  <si>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</si>
  <si>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</si>
  <si>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</si>
  <si>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</si>
  <si>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</si>
  <si>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</si>
  <si>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</si>
  <si>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</si>
  <si>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</si>
  <si>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</si>
  <si>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</si>
  <si>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</si>
  <si>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</si>
  <si>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</si>
  <si>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</si>
  <si>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</si>
  <si>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</si>
  <si>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</si>
  <si>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</si>
  <si>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</si>
  <si>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</si>
  <si>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</si>
  <si>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</si>
  <si>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</si>
  <si>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</si>
  <si>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</si>
  <si>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</si>
  <si>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</si>
  <si>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</si>
  <si>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</si>
  <si>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</si>
  <si>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</si>
  <si>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</si>
  <si>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</si>
  <si>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</si>
  <si>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</si>
  <si>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</si>
  <si>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</si>
  <si>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</si>
  <si>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</si>
  <si>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</si>
  <si>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</si>
  <si>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</si>
  <si>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</si>
  <si>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</si>
  <si>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</si>
  <si>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</si>
  <si>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</si>
  <si>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</si>
  <si>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</si>
  <si>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</si>
  <si>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</si>
  <si>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</si>
  <si>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</si>
  <si>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</si>
  <si>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</si>
  <si>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</si>
  <si>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</si>
  <si>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</si>
  <si>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</si>
  <si>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</si>
  <si>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</si>
  <si>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</si>
  <si>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</si>
  <si>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</si>
  <si>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</si>
  <si>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</si>
  <si>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</si>
  <si>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</si>
  <si>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</si>
  <si>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</si>
  <si>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</si>
  <si>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</si>
  <si>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</si>
  <si>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</si>
  <si>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</si>
  <si>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</si>
  <si>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</si>
  <si>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</si>
  <si>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</si>
  <si>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</si>
  <si>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</si>
  <si>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</si>
  <si>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</si>
  <si>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</si>
  <si>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</si>
  <si>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</si>
  <si>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</si>
  <si>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</si>
  <si>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</si>
  <si>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</si>
  <si>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</si>
  <si>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</si>
  <si>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</si>
  <si>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</si>
  <si>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</si>
  <si>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</si>
  <si>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</si>
  <si>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</si>
  <si>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</si>
  <si>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</si>
  <si>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</si>
  <si>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</si>
  <si>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</si>
  <si>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</si>
  <si>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</si>
  <si>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</si>
  <si>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</si>
  <si>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</si>
  <si>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</si>
  <si>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</si>
  <si>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</si>
  <si>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</si>
  <si>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</si>
  <si>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</si>
  <si>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</si>
  <si>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</si>
  <si>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</si>
  <si>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</si>
  <si>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</si>
  <si>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</si>
  <si>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</si>
  <si>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</si>
  <si>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</si>
  <si>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</si>
  <si>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</si>
  <si>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</si>
  <si>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</si>
  <si>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</si>
  <si>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</si>
  <si>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</si>
  <si>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</si>
  <si>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</si>
  <si>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</si>
  <si>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</si>
  <si>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</si>
  <si>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</si>
  <si>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</si>
  <si>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</si>
  <si>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</si>
  <si>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</si>
  <si>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</si>
  <si>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</si>
  <si>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</si>
  <si>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</si>
  <si>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</si>
  <si>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</si>
  <si>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</si>
  <si>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</si>
  <si>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</si>
  <si>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</si>
  <si>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</si>
  <si>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</si>
  <si>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</si>
  <si>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</si>
  <si>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</si>
  <si>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</si>
  <si>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</si>
  <si>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</si>
  <si>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</si>
  <si>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</si>
  <si>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</si>
  <si>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</si>
  <si>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</si>
  <si>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</si>
  <si>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</si>
  <si>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</si>
  <si>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</si>
  <si>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</si>
  <si>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</si>
  <si>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</si>
  <si>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</si>
  <si>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</si>
  <si>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</si>
  <si>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</si>
  <si>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</si>
  <si>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</si>
  <si>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</si>
  <si>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</si>
  <si>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</si>
  <si>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</si>
  <si>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</si>
  <si>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</si>
  <si>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</si>
  <si>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</si>
  <si>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</si>
  <si>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</si>
  <si>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</si>
  <si>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</si>
  <si>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</si>
  <si>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</si>
  <si>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</si>
  <si>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</si>
  <si>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</si>
  <si>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</si>
  <si>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</si>
  <si>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</si>
  <si>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</si>
  <si>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</si>
  <si>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</si>
  <si>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</si>
  <si>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</si>
  <si>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</si>
  <si>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</si>
  <si>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</si>
  <si>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</si>
  <si>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</si>
  <si>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</si>
  <si>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</si>
  <si>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</si>
  <si>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</si>
  <si>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</si>
  <si>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</si>
  <si>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</si>
  <si>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</si>
  <si>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</si>
  <si>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</si>
  <si>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</si>
  <si>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</si>
  <si>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</si>
  <si>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</si>
  <si>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</si>
  <si>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</si>
  <si>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</si>
  <si>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</si>
  <si>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</si>
  <si>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</si>
  <si>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</si>
  <si>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</si>
  <si>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</si>
  <si>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</si>
  <si>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</si>
  <si>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</si>
  <si>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</si>
  <si>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</si>
  <si>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</si>
  <si>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</si>
  <si>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</si>
  <si>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</si>
  <si>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</si>
  <si>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</si>
  <si>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</si>
  <si>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</si>
  <si>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</si>
  <si>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</si>
  <si>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</si>
  <si>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</si>
  <si>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</si>
  <si>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</si>
  <si>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</si>
  <si>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</si>
  <si>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</si>
  <si>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</si>
  <si>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</si>
  <si>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</si>
  <si>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</si>
  <si>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</si>
  <si>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</si>
  <si>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</si>
  <si>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</si>
  <si>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</si>
  <si>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</si>
  <si>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</si>
  <si>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</si>
  <si>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</si>
  <si>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</si>
  <si>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</si>
  <si>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</si>
  <si>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</si>
  <si>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</si>
  <si>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</si>
  <si>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</si>
  <si>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</si>
  <si>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</si>
  <si>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</si>
  <si>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</si>
  <si>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</si>
  <si>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</si>
  <si>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</si>
  <si>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</si>
  <si>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</si>
  <si>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</si>
  <si>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</si>
  <si>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</si>
  <si>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</si>
  <si>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</si>
  <si>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</si>
  <si>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</si>
  <si>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</si>
  <si>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</si>
  <si>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</si>
  <si>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</si>
  <si>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</si>
  <si>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</si>
  <si>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</si>
  <si>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</si>
  <si>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</si>
  <si>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</si>
  <si>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</si>
  <si>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</si>
  <si>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</si>
  <si>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</si>
  <si>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</si>
  <si>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</si>
  <si>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</si>
  <si>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</si>
  <si>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</si>
  <si>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</si>
  <si>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</si>
  <si>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</si>
  <si>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</si>
  <si>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</si>
  <si>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</si>
  <si>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</si>
  <si>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</si>
  <si>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</si>
  <si>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</si>
  <si>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</si>
  <si>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</si>
  <si>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</si>
  <si>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</si>
  <si>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</si>
  <si>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</si>
  <si>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</si>
  <si>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</si>
  <si>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</si>
  <si>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</si>
  <si>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</si>
  <si>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</si>
  <si>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</si>
  <si>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</si>
  <si>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</si>
  <si>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</si>
  <si>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</si>
  <si>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</si>
  <si>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</si>
  <si>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</si>
  <si>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</si>
  <si>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</si>
  <si>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</si>
  <si>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</si>
  <si>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</si>
  <si>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</si>
  <si>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</si>
  <si>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</si>
  <si>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</si>
  <si>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</si>
  <si>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</si>
  <si>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</si>
  <si>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</si>
  <si>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</si>
  <si>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</si>
  <si>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</si>
  <si>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</si>
  <si>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</si>
  <si>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</si>
  <si>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</si>
  <si>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</si>
  <si>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</si>
  <si>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</si>
  <si>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</si>
  <si>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</si>
  <si>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</si>
  <si>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</si>
  <si>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</si>
  <si>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</si>
  <si>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</si>
  <si>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</si>
  <si>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</si>
  <si>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</si>
  <si>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</si>
  <si>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</si>
  <si>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</si>
  <si>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</si>
  <si>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</si>
  <si>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</si>
  <si>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</si>
  <si>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</si>
  <si>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</si>
  <si>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</si>
  <si>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</si>
  <si>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</si>
  <si>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</si>
  <si>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</si>
  <si>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</si>
  <si>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</si>
  <si>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</si>
  <si>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</si>
  <si>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</si>
  <si>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</si>
  <si>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</si>
  <si>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</si>
  <si>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</si>
  <si>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</si>
  <si>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</si>
  <si>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</si>
  <si>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</si>
  <si>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</si>
  <si>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</si>
  <si>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</si>
  <si>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</si>
  <si>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</si>
  <si>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</si>
  <si>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</si>
  <si>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</si>
  <si>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</si>
  <si>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</si>
  <si>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</si>
  <si>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</si>
  <si>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</si>
  <si>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</si>
  <si>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</si>
  <si>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</si>
  <si>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</si>
  <si>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</si>
  <si>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</si>
  <si>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</si>
  <si>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</si>
  <si>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</si>
  <si>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</si>
  <si>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</si>
  <si>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</si>
  <si>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</si>
  <si>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</si>
  <si>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</si>
  <si>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</si>
  <si>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</si>
  <si>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</si>
  <si>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</si>
  <si>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</si>
  <si>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</si>
  <si>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</si>
  <si>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</si>
  <si>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</si>
  <si>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</si>
  <si>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</si>
  <si>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</si>
  <si>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</si>
  <si>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</si>
  <si>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</si>
  <si>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</si>
  <si>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</si>
  <si>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</si>
  <si>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</si>
  <si>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</si>
  <si>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</si>
  <si>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</si>
  <si>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</si>
  <si>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</si>
  <si>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</si>
  <si>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</si>
  <si>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</si>
  <si>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</si>
  <si>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</si>
  <si>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</si>
  <si>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</si>
  <si>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</si>
  <si>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</si>
  <si>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</si>
  <si>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</si>
  <si>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</si>
  <si>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</si>
  <si>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</si>
  <si>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</si>
  <si>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</si>
  <si>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</si>
  <si>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</si>
  <si>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</si>
  <si>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</si>
  <si>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</si>
  <si>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</si>
  <si>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</si>
  <si>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</si>
  <si>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</si>
  <si>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</si>
  <si>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</si>
  <si>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</si>
  <si>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</si>
  <si>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</si>
  <si>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</si>
  <si>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</si>
  <si>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</si>
  <si>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</si>
  <si>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</si>
  <si>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</si>
  <si>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</si>
  <si>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</si>
  <si>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</si>
  <si>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</si>
  <si>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</si>
  <si>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</si>
  <si>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</si>
  <si>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</si>
  <si>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</si>
  <si>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</si>
  <si>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</si>
  <si>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</si>
  <si>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</si>
  <si>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</si>
  <si>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</si>
  <si>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</si>
  <si>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</si>
  <si>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</si>
  <si>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</si>
  <si>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</si>
  <si>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</si>
  <si>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</si>
  <si>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</si>
  <si>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</si>
  <si>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</si>
  <si>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</si>
  <si>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</si>
  <si>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</si>
  <si>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</si>
  <si>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</si>
  <si>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</si>
  <si>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</si>
  <si>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</si>
  <si>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</si>
  <si>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</si>
  <si>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</si>
  <si>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</si>
  <si>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</si>
  <si>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</si>
  <si>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</si>
  <si>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</si>
  <si>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</si>
  <si>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</si>
  <si>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</si>
  <si>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</si>
  <si>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</si>
  <si>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</si>
  <si>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</si>
  <si>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</si>
  <si>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</si>
  <si>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</si>
  <si>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</si>
  <si>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</si>
  <si>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</si>
  <si>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</si>
  <si>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</si>
  <si>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</si>
  <si>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</si>
  <si>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</si>
  <si>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</si>
  <si>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</si>
  <si>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</si>
  <si>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</si>
  <si>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</si>
  <si>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</si>
  <si>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</si>
  <si>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</si>
  <si>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</si>
  <si>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</si>
  <si>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</si>
  <si>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</si>
  <si>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</si>
  <si>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</si>
  <si>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</si>
  <si>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</si>
  <si>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</si>
  <si>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</si>
  <si>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</si>
  <si>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</si>
  <si>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</si>
  <si>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</si>
  <si>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</si>
  <si>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</si>
  <si>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</si>
  <si>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</si>
  <si>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</si>
  <si>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</si>
  <si>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</si>
  <si>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</si>
  <si>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</si>
  <si>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</si>
  <si>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</si>
  <si>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</si>
  <si>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</si>
  <si>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</si>
  <si>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</si>
  <si>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</si>
  <si>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</si>
  <si>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</si>
  <si>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</si>
  <si>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</si>
  <si>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</si>
  <si>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</si>
  <si>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</si>
  <si>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</si>
  <si>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</si>
  <si>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</si>
  <si>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</si>
  <si>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</si>
  <si>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</si>
  <si>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</si>
  <si>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</si>
  <si>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</si>
  <si>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</si>
  <si>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</si>
  <si>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</si>
  <si>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</si>
  <si>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</si>
  <si>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</si>
  <si>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</si>
  <si>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</si>
  <si>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</si>
  <si>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</si>
  <si>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</si>
  <si>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</si>
  <si>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</si>
  <si>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</si>
  <si>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</si>
  <si>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</si>
  <si>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</si>
  <si>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</si>
  <si>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</si>
  <si>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</si>
  <si>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</si>
  <si>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</si>
  <si>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</si>
  <si>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</si>
  <si>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</si>
  <si>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</si>
  <si>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</si>
  <si>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</si>
  <si>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</si>
  <si>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</si>
  <si>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</si>
  <si>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</si>
  <si>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</si>
  <si>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</si>
  <si>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</si>
  <si>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</si>
  <si>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</si>
  <si>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</si>
  <si>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</si>
  <si>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</si>
  <si>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</si>
  <si>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</si>
  <si>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</si>
  <si>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</si>
  <si>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</si>
  <si>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</si>
  <si>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</si>
  <si>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</si>
  <si>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</si>
  <si>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</si>
  <si>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</si>
  <si>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</si>
  <si>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</si>
  <si>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</si>
  <si>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</si>
  <si>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</si>
  <si>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</si>
  <si>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</si>
  <si>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</si>
  <si>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</si>
  <si>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</si>
  <si>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</si>
  <si>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</si>
  <si>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</si>
  <si>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</si>
  <si>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</si>
  <si>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</si>
  <si>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</si>
  <si>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</si>
  <si>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</si>
  <si>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</si>
  <si>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</si>
  <si>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</si>
  <si>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</si>
  <si>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</si>
  <si>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</si>
  <si>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</si>
  <si>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</si>
  <si>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</si>
  <si>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</si>
  <si>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</si>
  <si>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</si>
  <si>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</si>
  <si>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</si>
  <si>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</si>
  <si>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</si>
  <si>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</si>
  <si>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</si>
  <si>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</si>
  <si>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</si>
  <si>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</si>
  <si>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</si>
  <si>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</si>
  <si>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</si>
  <si>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</si>
  <si>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</si>
  <si>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</si>
  <si>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</si>
  <si>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</si>
  <si>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</si>
  <si>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</si>
  <si>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</si>
  <si>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</si>
  <si>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</si>
  <si>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</si>
  <si>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</si>
  <si>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</si>
  <si>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</si>
  <si>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</si>
  <si>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</si>
  <si>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</si>
  <si>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</si>
  <si>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</si>
  <si>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</si>
  <si>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</si>
  <si>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</si>
  <si>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</si>
  <si>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</si>
  <si>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</si>
  <si>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</si>
  <si>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</si>
  <si>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</si>
  <si>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</si>
  <si>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</si>
  <si>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</si>
  <si>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</si>
  <si>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</si>
  <si>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</si>
  <si>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</si>
  <si>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</si>
  <si>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</si>
  <si>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</si>
  <si>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</si>
  <si>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</si>
  <si>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</si>
  <si>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</si>
  <si>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</si>
  <si>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</si>
  <si>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</si>
  <si>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</si>
  <si>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</si>
  <si>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</si>
  <si>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</si>
  <si>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</si>
  <si>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</si>
  <si>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</si>
  <si>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</si>
  <si>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</si>
  <si>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</si>
  <si>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</si>
  <si>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</si>
  <si>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</si>
  <si>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</si>
  <si>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</si>
  <si>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</si>
  <si>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</si>
  <si>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</si>
  <si>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</si>
  <si>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</si>
  <si>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</si>
  <si>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</si>
  <si>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</si>
  <si>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</si>
  <si>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</si>
  <si>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</si>
  <si>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</si>
  <si>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</si>
  <si>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</si>
  <si>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</si>
  <si>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</si>
  <si>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</si>
  <si>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</si>
  <si>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</si>
  <si>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</si>
  <si>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</si>
  <si>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</si>
  <si>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</si>
  <si>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</si>
  <si>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</si>
  <si>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</si>
  <si>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</si>
  <si>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</si>
  <si>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</si>
  <si>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</si>
  <si>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</si>
  <si>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</si>
  <si>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</si>
  <si>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</si>
  <si>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</si>
  <si>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</si>
  <si>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</si>
  <si>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</si>
  <si>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</si>
  <si>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</si>
  <si>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</si>
  <si>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</si>
  <si>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</si>
  <si>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</si>
  <si>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</si>
  <si>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</si>
  <si>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</si>
  <si>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</si>
  <si>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</si>
  <si>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</si>
  <si>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</si>
  <si>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</si>
  <si>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</si>
  <si>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</si>
  <si>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</si>
  <si>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</si>
  <si>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</si>
  <si>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</si>
  <si>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</si>
  <si>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</si>
  <si>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</si>
  <si>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</si>
  <si>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</si>
  <si>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</si>
  <si>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</si>
  <si>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</si>
  <si>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</si>
  <si>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</si>
  <si>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</si>
  <si>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</si>
  <si>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</si>
  <si>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</si>
  <si>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</si>
  <si>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</si>
  <si>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</si>
  <si>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</si>
  <si>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</si>
  <si>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</si>
  <si>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</si>
  <si>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</si>
  <si>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</si>
  <si>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</si>
  <si>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</si>
  <si>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</si>
  <si>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</si>
  <si>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</si>
  <si>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</si>
  <si>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</si>
  <si>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</si>
  <si>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</si>
  <si>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</si>
  <si>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</si>
  <si>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</si>
  <si>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</si>
  <si>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</si>
  <si>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</si>
  <si>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</si>
  <si>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</si>
  <si>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</si>
  <si>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</si>
  <si>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</si>
  <si>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</si>
  <si>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</si>
  <si>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</si>
  <si>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</si>
  <si>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</si>
  <si>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</si>
  <si>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</si>
  <si>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</si>
  <si>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</si>
  <si>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</si>
  <si>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</si>
  <si>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</si>
  <si>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</si>
  <si>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</si>
  <si>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</si>
  <si>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</si>
  <si>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</si>
  <si>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</si>
  <si>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</si>
  <si>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</si>
  <si>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</si>
  <si>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</si>
  <si>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</si>
  <si>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</si>
  <si>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</si>
  <si>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</si>
  <si>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</si>
  <si>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</si>
  <si>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</si>
  <si>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</si>
  <si>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</si>
  <si>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</si>
  <si>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</si>
  <si>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</si>
  <si>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</si>
  <si>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</si>
  <si>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</si>
  <si>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</si>
  <si>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</si>
  <si>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</si>
  <si>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</si>
  <si>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</si>
  <si>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</si>
  <si>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</si>
  <si>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</si>
  <si>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</si>
  <si>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</si>
  <si>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</si>
  <si>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</si>
  <si>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</si>
  <si>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</si>
  <si>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</si>
  <si>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</si>
  <si>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</si>
  <si>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</si>
  <si>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</si>
  <si>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</si>
  <si>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</si>
  <si>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</si>
  <si>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</si>
  <si>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</si>
  <si>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</si>
  <si>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</si>
  <si>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</si>
  <si>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</si>
  <si>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</si>
  <si>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</si>
  <si>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</si>
  <si>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</si>
  <si>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</si>
  <si>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</si>
  <si>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</si>
  <si>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</si>
  <si>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</si>
  <si>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</si>
  <si>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</si>
  <si>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</si>
  <si>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</si>
  <si>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</si>
  <si>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</si>
  <si>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</si>
  <si>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</si>
  <si>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</si>
  <si>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</si>
  <si>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</si>
  <si>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</si>
  <si>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</si>
  <si>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</si>
  <si>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</si>
  <si>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</si>
  <si>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</si>
  <si>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</si>
  <si>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</si>
  <si>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</si>
  <si>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</si>
  <si>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</si>
  <si>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</si>
  <si>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</si>
  <si>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</si>
  <si>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</si>
  <si>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</si>
  <si>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</si>
  <si>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</si>
  <si>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</si>
  <si>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</si>
  <si>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</si>
  <si>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</si>
  <si>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</si>
  <si>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</si>
  <si>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</si>
  <si>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</si>
  <si>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</si>
  <si>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</si>
  <si>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</si>
  <si>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</si>
  <si>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</si>
  <si>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</si>
  <si>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</si>
  <si>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</si>
  <si>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</si>
  <si>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</si>
  <si>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</si>
  <si>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</si>
  <si>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</si>
  <si>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</si>
  <si>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</si>
  <si>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</si>
  <si>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</si>
  <si>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</si>
  <si>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</si>
  <si>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</si>
  <si>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</si>
  <si>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</si>
  <si>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</si>
  <si>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</si>
  <si>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</si>
  <si>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</si>
  <si>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</si>
  <si>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</si>
  <si>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</si>
  <si>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</si>
  <si>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</si>
  <si>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</si>
  <si>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</si>
  <si>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</si>
  <si>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</si>
  <si>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</si>
  <si>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</si>
  <si>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</si>
  <si>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</si>
  <si>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</si>
  <si>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</si>
  <si>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</si>
  <si>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</si>
  <si>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</si>
  <si>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</si>
  <si>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</si>
  <si>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</si>
  <si>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</si>
  <si>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</si>
  <si>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</si>
  <si>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</si>
  <si>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</si>
  <si>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</si>
  <si>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</si>
  <si>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</si>
  <si>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</si>
  <si>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</si>
  <si>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</si>
  <si>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</si>
  <si>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</si>
  <si>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</si>
  <si>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</si>
  <si>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</si>
  <si>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</si>
  <si>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</si>
  <si>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</si>
  <si>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</si>
  <si>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</si>
  <si>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</si>
  <si>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</si>
  <si>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</si>
  <si>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</si>
  <si>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</si>
  <si>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</si>
  <si>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</si>
  <si>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</si>
  <si>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</si>
  <si>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</si>
  <si>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</si>
  <si>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</si>
  <si>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</si>
  <si>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</si>
  <si>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</si>
  <si>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</si>
  <si>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</si>
  <si>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</si>
  <si>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</si>
  <si>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</si>
  <si>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</si>
  <si>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</si>
  <si>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</si>
  <si>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</si>
  <si>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</si>
  <si>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</si>
  <si>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</si>
  <si>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</si>
  <si>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</si>
  <si>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</si>
  <si>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</si>
  <si>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</si>
  <si>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</si>
  <si>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</si>
  <si>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</si>
  <si>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</si>
  <si>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</si>
  <si>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</si>
  <si>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</si>
  <si>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</si>
  <si>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</si>
  <si>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</si>
  <si>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</si>
  <si>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</si>
  <si>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</si>
  <si>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</si>
  <si>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</si>
  <si>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</si>
  <si>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</si>
  <si>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</si>
  <si>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</si>
  <si>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</si>
  <si>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</si>
  <si>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</si>
  <si>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</si>
  <si>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</si>
  <si>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</si>
  <si>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</si>
  <si>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</si>
  <si>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</si>
  <si>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</si>
  <si>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</si>
  <si>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</si>
  <si>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</si>
  <si>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</si>
  <si>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</si>
  <si>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</si>
  <si>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</si>
  <si>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</si>
  <si>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</si>
  <si>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</si>
  <si>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</si>
  <si>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</si>
  <si>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</si>
  <si>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</si>
  <si>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</si>
  <si>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</si>
  <si>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</si>
  <si>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</si>
  <si>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</si>
  <si>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</si>
  <si>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</si>
  <si>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</si>
  <si>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</si>
  <si>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</si>
  <si>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</si>
  <si>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</si>
  <si>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</si>
  <si>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</si>
  <si>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</si>
  <si>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</si>
  <si>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</si>
  <si>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</si>
  <si>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</si>
  <si>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</si>
  <si>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</si>
  <si>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</si>
  <si>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</si>
  <si>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</si>
  <si>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</si>
  <si>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</si>
  <si>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</si>
  <si>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</si>
  <si>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</si>
  <si>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</si>
  <si>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</si>
  <si>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</si>
  <si>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</si>
  <si>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</si>
  <si>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</si>
  <si>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</si>
  <si>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</si>
  <si>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</si>
  <si>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</si>
  <si>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</si>
  <si>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</si>
  <si>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</si>
  <si>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</si>
  <si>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</si>
  <si>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</si>
  <si>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</si>
  <si>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</si>
  <si>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</si>
  <si>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</si>
  <si>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</si>
  <si>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</si>
  <si>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</si>
  <si>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</si>
  <si>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</si>
  <si>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</si>
  <si>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</si>
  <si>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</si>
  <si>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</si>
  <si>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</si>
  <si>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</si>
  <si>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</si>
  <si>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</si>
  <si>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</si>
  <si>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</si>
  <si>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</si>
  <si>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</si>
  <si>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</si>
  <si>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</si>
  <si>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</si>
  <si>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</si>
  <si>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</si>
  <si>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</si>
  <si>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</si>
  <si>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</si>
  <si>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</si>
  <si>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</si>
  <si>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</si>
  <si>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</si>
  <si>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</si>
  <si>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</si>
  <si>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</si>
  <si>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</si>
  <si>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</si>
  <si>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</si>
  <si>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</si>
  <si>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</si>
  <si>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</si>
  <si>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</si>
  <si>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</si>
  <si>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</si>
  <si>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</si>
  <si>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</si>
  <si>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</si>
  <si>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</si>
  <si>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</si>
  <si>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</si>
  <si>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</si>
  <si>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</si>
  <si>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</si>
  <si>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</si>
  <si>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</si>
  <si>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</si>
  <si>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</si>
  <si>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</si>
  <si>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</si>
  <si>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</si>
  <si>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</si>
  <si>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</si>
  <si>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</si>
  <si>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</si>
  <si>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</si>
  <si>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</si>
  <si>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</si>
  <si>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</si>
  <si>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</si>
  <si>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</si>
  <si>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</si>
  <si>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</si>
  <si>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</si>
  <si>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</si>
  <si>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</si>
  <si>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</si>
  <si>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</si>
  <si>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</si>
  <si>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</si>
  <si>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</si>
  <si>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</si>
  <si>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</si>
  <si>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</si>
  <si>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</si>
  <si>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</si>
  <si>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</si>
  <si>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</si>
  <si>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</si>
  <si>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</si>
  <si>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</si>
  <si>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</si>
  <si>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</si>
  <si>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</si>
  <si>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</si>
  <si>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</si>
  <si>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</si>
  <si>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</si>
  <si>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</si>
  <si>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</si>
  <si>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</si>
  <si>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</si>
  <si>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</si>
  <si>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</si>
  <si>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</si>
  <si>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</si>
  <si>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</si>
  <si>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</si>
  <si>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</si>
  <si>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</si>
  <si>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</si>
  <si>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</si>
  <si>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</si>
  <si>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</si>
  <si>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</si>
  <si>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</si>
  <si>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</si>
  <si>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</si>
  <si>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</si>
  <si>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</si>
  <si>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</si>
  <si>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</si>
  <si>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</si>
  <si>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</si>
  <si>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</si>
  <si>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</si>
  <si>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</si>
  <si>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</si>
  <si>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</si>
  <si>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</si>
  <si>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</si>
  <si>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</si>
  <si>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</si>
  <si>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</si>
  <si>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</si>
  <si>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</si>
  <si>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</si>
  <si>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</si>
  <si>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</si>
  <si>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</si>
  <si>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</si>
  <si>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</si>
  <si>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</si>
  <si>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</si>
  <si>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</si>
  <si>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</si>
  <si>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</si>
  <si>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</si>
  <si>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</si>
  <si>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</si>
  <si>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</si>
  <si>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</si>
  <si>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</si>
  <si>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</si>
  <si>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</si>
  <si>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</si>
  <si>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</si>
  <si>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</si>
  <si>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</si>
  <si>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</si>
  <si>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</si>
  <si>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</si>
  <si>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</si>
  <si>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</si>
  <si>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</si>
  <si>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</si>
  <si>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</si>
  <si>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</si>
  <si>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</si>
  <si>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</si>
  <si>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</si>
  <si>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</si>
  <si>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</si>
  <si>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</si>
  <si>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</si>
  <si>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</si>
  <si>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</si>
  <si>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</si>
  <si>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</si>
  <si>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</si>
  <si>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</si>
  <si>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</si>
  <si>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</si>
  <si>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</si>
  <si>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</si>
  <si>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</si>
  <si>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</si>
  <si>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</si>
  <si>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</si>
  <si>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</si>
  <si>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</si>
  <si>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</si>
  <si>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</si>
  <si>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</si>
  <si>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</si>
  <si>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</si>
  <si>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</si>
  <si>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</si>
  <si>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</si>
  <si>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</si>
  <si>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</si>
  <si>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</si>
  <si>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</si>
  <si>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</si>
  <si>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</si>
  <si>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</si>
  <si>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</si>
  <si>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</si>
  <si>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</si>
  <si>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</si>
  <si>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</si>
  <si>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</si>
  <si>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</si>
  <si>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</si>
  <si>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</si>
  <si>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</si>
  <si>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</si>
  <si>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</si>
  <si>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</si>
  <si>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</si>
  <si>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</si>
  <si>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</si>
  <si>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</si>
  <si>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</si>
  <si>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</si>
  <si>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</si>
  <si>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</si>
  <si>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</si>
  <si>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</si>
  <si>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</si>
  <si>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</si>
  <si>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</si>
  <si>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</si>
  <si>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</si>
  <si>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</si>
  <si>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</si>
  <si>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</si>
  <si>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</si>
  <si>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</si>
  <si>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</si>
  <si>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</si>
  <si>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</si>
  <si>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</si>
  <si>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</si>
  <si>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</si>
  <si>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</si>
  <si>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</si>
  <si>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</si>
  <si>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</si>
  <si>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</si>
  <si>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</si>
  <si>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</si>
  <si>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</si>
  <si>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</si>
  <si>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</si>
  <si>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</si>
  <si>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</si>
  <si>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</si>
  <si>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</si>
  <si>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</si>
  <si>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</si>
  <si>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</si>
  <si>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</si>
  <si>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</si>
  <si>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</si>
  <si>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</si>
  <si>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</si>
  <si>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</si>
  <si>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</si>
  <si>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</si>
  <si>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</si>
  <si>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</si>
  <si>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</si>
  <si>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</si>
  <si>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</si>
  <si>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</si>
  <si>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</si>
  <si>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</si>
  <si>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</si>
  <si>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</si>
  <si>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</si>
  <si>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</si>
  <si>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</si>
  <si>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</si>
  <si>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</si>
  <si>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</si>
  <si>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</si>
  <si>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</si>
  <si>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</si>
  <si>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</si>
  <si>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</si>
  <si>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</si>
  <si>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</si>
  <si>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</si>
  <si>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</si>
  <si>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</si>
  <si>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</si>
  <si>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</si>
  <si>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</si>
  <si>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</si>
  <si>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</si>
  <si>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</si>
  <si>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</si>
  <si>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</si>
  <si>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</si>
  <si>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</si>
  <si>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</si>
  <si>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</si>
  <si>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</si>
  <si>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</si>
  <si>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</si>
  <si>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</si>
  <si>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</si>
  <si>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</si>
  <si>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</si>
  <si>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</si>
  <si>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</si>
  <si>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</si>
  <si>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</si>
  <si>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</si>
  <si>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</si>
  <si>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</si>
  <si>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</si>
  <si>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</si>
  <si>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</si>
  <si>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</si>
  <si>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</si>
  <si>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</si>
  <si>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</si>
  <si>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</si>
  <si>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</si>
  <si>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</si>
  <si>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</si>
  <si>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</si>
  <si>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</si>
  <si>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</si>
  <si>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</si>
  <si>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</si>
  <si>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</si>
  <si>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</si>
  <si>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</si>
  <si>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</si>
  <si>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</si>
  <si>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</si>
  <si>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</si>
  <si>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</si>
  <si>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</si>
  <si>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</si>
  <si>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</si>
  <si>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</si>
  <si>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</si>
  <si>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</si>
  <si>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</si>
  <si>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</si>
  <si>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</si>
  <si>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</si>
  <si>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</si>
  <si>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</si>
  <si>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</si>
  <si>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</si>
  <si>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</si>
  <si>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</si>
  <si>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</si>
  <si>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</si>
  <si>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</si>
  <si>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</si>
  <si>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</si>
  <si>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</si>
  <si>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</si>
  <si>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</si>
  <si>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</si>
  <si>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</si>
  <si>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</si>
  <si>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</si>
  <si>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</si>
  <si>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</si>
  <si>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</si>
  <si>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</si>
  <si>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</si>
  <si>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</si>
  <si>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</si>
  <si>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</si>
  <si>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</si>
  <si>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</si>
  <si>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</si>
  <si>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</si>
  <si>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</si>
  <si>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</si>
  <si>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</si>
  <si>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</si>
  <si>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</si>
  <si>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</si>
  <si>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</si>
  <si>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</si>
  <si>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</si>
  <si>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</si>
  <si>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</si>
  <si>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</si>
  <si>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</si>
  <si>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</si>
  <si>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</si>
  <si>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</si>
  <si>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</si>
  <si>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</si>
  <si>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</si>
  <si>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</si>
  <si>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</si>
  <si>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</si>
  <si>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</si>
  <si>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</si>
  <si>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</si>
  <si>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</si>
  <si>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</si>
  <si>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</si>
  <si>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</si>
  <si>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</si>
  <si>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</si>
  <si>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</si>
  <si>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</si>
  <si>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</si>
  <si>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</si>
  <si>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</si>
  <si>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</si>
  <si>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</si>
  <si>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</si>
  <si>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</si>
  <si>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</si>
  <si>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</si>
  <si>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</si>
  <si>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</si>
  <si>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</si>
  <si>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</si>
  <si>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</si>
  <si>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</si>
  <si>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</si>
  <si>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</si>
  <si>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</si>
  <si>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</si>
  <si>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</si>
  <si>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</si>
  <si>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</si>
  <si>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</si>
  <si>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</si>
  <si>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</si>
  <si>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</si>
  <si>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</si>
  <si>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</si>
  <si>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</si>
  <si>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</si>
  <si>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</si>
  <si>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</si>
  <si>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</si>
  <si>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</si>
  <si>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</si>
  <si>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</si>
  <si>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</si>
  <si>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</si>
  <si>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</si>
  <si>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</si>
  <si>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</si>
  <si>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</si>
  <si>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</si>
  <si>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</si>
  <si>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</si>
  <si>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</si>
  <si>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</si>
  <si>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</si>
  <si>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</si>
  <si>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</si>
  <si>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</si>
  <si>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</si>
  <si>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</si>
  <si>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</si>
  <si>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</si>
  <si>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</si>
  <si>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</si>
  <si>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</si>
  <si>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</si>
  <si>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</si>
  <si>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</si>
  <si>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</si>
  <si>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</si>
  <si>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</si>
  <si>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</si>
  <si>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</si>
  <si>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</si>
  <si>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</si>
  <si>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</si>
  <si>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</si>
  <si>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</si>
  <si>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</si>
  <si>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</si>
  <si>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</si>
  <si>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</si>
  <si>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</si>
  <si>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</si>
  <si>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</si>
  <si>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</si>
  <si>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</si>
  <si>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</si>
  <si>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</si>
  <si>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</si>
  <si>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</si>
  <si>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</si>
  <si>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</si>
  <si>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</si>
  <si>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</si>
  <si>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</si>
  <si>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</si>
  <si>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</si>
  <si>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</si>
  <si>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</si>
  <si>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</si>
  <si>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</si>
  <si>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</si>
  <si>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</si>
  <si>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</si>
  <si>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</si>
  <si>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</si>
  <si>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</si>
  <si>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</si>
  <si>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</si>
  <si>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</si>
  <si>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</si>
  <si>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</si>
  <si>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</si>
  <si>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</si>
  <si>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</si>
  <si>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</si>
  <si>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</si>
  <si>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</si>
  <si>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</si>
  <si>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</si>
  <si>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</si>
  <si>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</si>
  <si>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</si>
  <si>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</si>
  <si>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</si>
  <si>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</si>
  <si>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</si>
  <si>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</si>
  <si>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</si>
  <si>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</si>
  <si>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</si>
  <si>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</si>
  <si>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</si>
  <si>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</si>
  <si>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</si>
  <si>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</si>
  <si>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</si>
  <si>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</si>
  <si>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</si>
  <si>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</si>
  <si>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</si>
  <si>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</si>
  <si>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</si>
  <si>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</si>
  <si>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</si>
  <si>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</si>
  <si>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</si>
  <si>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</si>
  <si>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</si>
  <si>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</si>
  <si>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</si>
  <si>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</si>
  <si>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</si>
  <si>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</si>
  <si>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</si>
  <si>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</si>
  <si>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</si>
  <si>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</si>
  <si>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</si>
  <si>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</si>
  <si>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</si>
  <si>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</si>
  <si>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</si>
  <si>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</si>
  <si>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</si>
  <si>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</si>
  <si>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</si>
  <si>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</si>
  <si>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</si>
  <si>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</si>
  <si>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</si>
  <si>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</si>
  <si>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</si>
  <si>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</si>
  <si>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</si>
  <si>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</si>
  <si>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</si>
  <si>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</si>
  <si>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</si>
  <si>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</si>
  <si>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</si>
  <si>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</si>
  <si>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</si>
  <si>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</si>
  <si>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</si>
  <si>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</si>
  <si>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</si>
  <si>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</si>
  <si>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</si>
  <si>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</si>
  <si>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</si>
  <si>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</si>
  <si>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</si>
  <si>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</si>
  <si>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</si>
  <si>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</si>
  <si>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</si>
  <si>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</si>
  <si>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</si>
  <si>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</si>
  <si>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</si>
  <si>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</si>
  <si>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</si>
  <si>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</si>
  <si>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</si>
  <si>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</si>
  <si>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</si>
  <si>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</si>
  <si>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</si>
  <si>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</si>
  <si>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</si>
  <si>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</si>
  <si>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</si>
  <si>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</si>
  <si>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</si>
  <si>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</si>
  <si>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</si>
  <si>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</si>
  <si>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</si>
  <si>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</si>
  <si>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</si>
  <si>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</si>
  <si>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</si>
  <si>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</si>
  <si>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</si>
  <si>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</si>
  <si>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</si>
  <si>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</si>
  <si>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</si>
  <si>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</si>
  <si>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</si>
  <si>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</si>
  <si>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</si>
  <si>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</si>
  <si>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</si>
  <si>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</si>
  <si>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</si>
  <si>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</si>
  <si>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</si>
  <si>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</si>
  <si>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</si>
  <si>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</si>
  <si>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</si>
  <si>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</si>
  <si>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</si>
  <si>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</si>
  <si>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</si>
  <si>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</si>
  <si>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</si>
  <si>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</si>
  <si>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</si>
  <si>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</si>
  <si>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</si>
  <si>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</si>
  <si>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</si>
  <si>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</si>
  <si>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</si>
  <si>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</si>
  <si>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</si>
  <si>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</si>
  <si>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</si>
  <si>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</si>
  <si>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</si>
  <si>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</si>
  <si>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</si>
  <si>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</si>
  <si>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</si>
  <si>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</si>
  <si>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</si>
  <si>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</si>
  <si>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</si>
  <si>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</si>
  <si>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</si>
  <si>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</si>
  <si>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</si>
  <si>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</si>
  <si>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</si>
  <si>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</si>
  <si>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</si>
  <si>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</si>
  <si>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</si>
  <si>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</si>
  <si>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</si>
  <si>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</si>
  <si>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</si>
  <si>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</si>
  <si>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</si>
  <si>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</si>
  <si>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</si>
  <si>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</si>
  <si>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</si>
  <si>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</si>
  <si>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</si>
  <si>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</si>
  <si>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</si>
  <si>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</si>
  <si>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</si>
  <si>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</si>
  <si>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</si>
  <si>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</si>
  <si>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</si>
  <si>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</si>
  <si>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</si>
  <si>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</si>
  <si>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</si>
  <si>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</si>
  <si>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</si>
  <si>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</si>
  <si>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</si>
  <si>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</si>
  <si>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</si>
  <si>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</si>
  <si>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</si>
  <si>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</si>
  <si>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</si>
  <si>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</si>
  <si>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</si>
  <si>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</si>
  <si>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</si>
  <si>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</si>
  <si>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</si>
  <si>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</si>
  <si>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</si>
  <si>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</si>
  <si>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</si>
  <si>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</si>
  <si>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</si>
  <si>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</si>
  <si>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</si>
  <si>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</si>
  <si>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</si>
  <si>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</si>
  <si>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</si>
  <si>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</si>
  <si>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</si>
  <si>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</si>
  <si>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</si>
  <si>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</si>
  <si>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</si>
  <si>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</si>
  <si>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</si>
  <si>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</si>
  <si>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</si>
  <si>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</si>
  <si>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</si>
  <si>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</si>
  <si>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</si>
  <si>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</si>
  <si>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</si>
  <si>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</si>
  <si>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</si>
  <si>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</si>
  <si>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</si>
  <si>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</si>
  <si>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</si>
  <si>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</si>
  <si>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</si>
  <si>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</si>
  <si>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</si>
  <si>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</si>
  <si>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</si>
  <si>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</si>
  <si>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</si>
  <si>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</si>
  <si>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</si>
  <si>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</si>
  <si>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</si>
  <si>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</si>
  <si>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</si>
  <si>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</si>
  <si>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</si>
  <si>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</si>
  <si>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</si>
  <si>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</si>
  <si>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</si>
  <si>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</si>
  <si>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</si>
  <si>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</si>
  <si>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</si>
  <si>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</si>
  <si>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</si>
  <si>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</si>
  <si>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</si>
  <si>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</si>
  <si>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</si>
  <si>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</si>
  <si>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</si>
  <si>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</si>
  <si>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</si>
  <si>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</si>
  <si>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</si>
  <si>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</si>
  <si>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</si>
  <si>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</si>
  <si>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</si>
  <si>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</si>
  <si>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</si>
  <si>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</si>
  <si>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</si>
  <si>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</si>
  <si>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</si>
  <si>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</si>
  <si>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</si>
  <si>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</si>
  <si>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</si>
  <si>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</si>
  <si>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</si>
  <si>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</si>
  <si>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</si>
  <si>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</si>
  <si>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</si>
  <si>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</si>
  <si>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</si>
  <si>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</si>
  <si>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</si>
  <si>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</si>
  <si>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</si>
  <si>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</si>
  <si>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</si>
  <si>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</si>
  <si>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</si>
  <si>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</si>
  <si>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</si>
  <si>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</si>
  <si>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</si>
  <si>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</si>
  <si>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</si>
  <si>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</si>
  <si>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</si>
  <si>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</si>
  <si>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</si>
  <si>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</si>
  <si>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</si>
  <si>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</si>
  <si>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</si>
  <si>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</si>
  <si>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</si>
  <si>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</si>
  <si>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</si>
  <si>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</si>
  <si>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</si>
  <si>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</si>
  <si>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</si>
  <si>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</si>
  <si>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</si>
  <si>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</si>
  <si>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</si>
  <si>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</si>
  <si>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</si>
  <si>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</si>
  <si>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</si>
  <si>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</si>
  <si>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</si>
  <si>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</si>
  <si>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</si>
  <si>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</si>
  <si>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</si>
  <si>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</si>
  <si>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</si>
  <si>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</si>
  <si>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</si>
  <si>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</si>
  <si>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</si>
  <si>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</si>
  <si>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</si>
  <si>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</si>
  <si>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</si>
  <si>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</si>
  <si>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</si>
  <si>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</si>
  <si>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</si>
  <si>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</si>
  <si>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</si>
  <si>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</si>
  <si>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</si>
  <si>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</si>
  <si>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</si>
  <si>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</si>
  <si>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</si>
  <si>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</si>
  <si>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</si>
  <si>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</si>
  <si>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</si>
  <si>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</si>
  <si>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</si>
  <si>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</si>
  <si>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</si>
  <si>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</si>
  <si>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</si>
  <si>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</si>
  <si>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</si>
  <si>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</si>
  <si>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</si>
  <si>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</si>
  <si>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</si>
  <si>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</si>
  <si>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</si>
  <si>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</si>
  <si>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</si>
  <si>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</si>
  <si>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</si>
  <si>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</si>
  <si>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</si>
  <si>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</si>
  <si>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</si>
  <si>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</si>
  <si>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</si>
  <si>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</si>
  <si>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</si>
  <si>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</si>
  <si>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</si>
  <si>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</si>
  <si>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</si>
  <si>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</si>
  <si>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</si>
  <si>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</si>
  <si>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</si>
  <si>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</si>
  <si>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</si>
  <si>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</si>
  <si>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</si>
  <si>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</si>
  <si>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</si>
  <si>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</si>
  <si>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</si>
  <si>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</si>
  <si>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</si>
  <si>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</si>
  <si>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</si>
  <si>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</si>
  <si>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</si>
  <si>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</si>
  <si>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</si>
  <si>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</si>
  <si>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</si>
  <si>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</si>
  <si>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</si>
  <si>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</si>
  <si>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</si>
  <si>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</si>
  <si>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</si>
  <si>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</si>
  <si>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</si>
  <si>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</si>
  <si>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</si>
  <si>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</si>
  <si>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</si>
  <si>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</si>
  <si>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</si>
  <si>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</si>
  <si>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</si>
  <si>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</si>
  <si>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</si>
  <si>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</si>
  <si>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</si>
  <si>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</si>
  <si>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</si>
  <si>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</si>
  <si>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</si>
  <si>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</si>
  <si>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</si>
  <si>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</si>
  <si>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</si>
  <si>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</si>
  <si>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</si>
  <si>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</si>
  <si>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</si>
  <si>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</si>
  <si>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</si>
  <si>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</si>
  <si>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</si>
  <si>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</si>
  <si>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</si>
  <si>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</si>
  <si>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</si>
  <si>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</si>
  <si>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</si>
  <si>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</si>
  <si>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</si>
  <si>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</si>
  <si>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</si>
  <si>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</si>
  <si>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</si>
  <si>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</si>
  <si>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</si>
  <si>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</si>
  <si>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</si>
  <si>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</si>
  <si>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</si>
  <si>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</si>
  <si>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</si>
  <si>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</si>
  <si>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</si>
  <si>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</si>
  <si>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</si>
  <si>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</si>
  <si>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</si>
  <si>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</si>
  <si>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</si>
  <si>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</si>
  <si>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</si>
  <si>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</si>
  <si>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</si>
  <si>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</si>
  <si>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</si>
  <si>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</si>
  <si>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</si>
  <si>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</si>
  <si>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</si>
  <si>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</si>
  <si>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</si>
  <si>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</si>
  <si>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</si>
  <si>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</si>
  <si>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</si>
  <si>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</si>
  <si>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</si>
  <si>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</si>
  <si>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</si>
  <si>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</si>
  <si>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</si>
  <si>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</si>
  <si>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</si>
  <si>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</si>
  <si>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</si>
  <si>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</si>
  <si>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</si>
  <si>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</si>
  <si>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</si>
  <si>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</si>
  <si>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</si>
  <si>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</si>
  <si>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</si>
  <si>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</si>
  <si>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</si>
  <si>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</si>
  <si>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</si>
  <si>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</si>
  <si>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</si>
  <si>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</si>
  <si>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</si>
  <si>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</si>
  <si>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</si>
  <si>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</si>
  <si>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</si>
  <si>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</si>
  <si>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</si>
  <si>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</si>
  <si>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</si>
  <si>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</si>
  <si>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</si>
  <si>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</si>
  <si>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</si>
  <si>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</si>
  <si>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</si>
  <si>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</si>
  <si>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</si>
  <si>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</si>
  <si>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</si>
  <si>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</si>
  <si>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</si>
  <si>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</si>
  <si>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</si>
  <si>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</si>
  <si>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</si>
  <si>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</si>
  <si>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</si>
  <si>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</si>
  <si>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</si>
  <si>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</si>
  <si>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</si>
  <si>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</si>
  <si>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</si>
  <si>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</si>
  <si>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</si>
  <si>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</si>
  <si>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</si>
  <si>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</si>
  <si>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</si>
  <si>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</si>
  <si>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</si>
  <si>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</si>
  <si>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</si>
  <si>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</si>
  <si>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</si>
  <si>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</si>
  <si>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</si>
  <si>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</si>
  <si>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</si>
  <si>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</si>
  <si>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</si>
  <si>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</si>
  <si>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</si>
  <si>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</si>
  <si>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</si>
  <si>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</si>
  <si>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</si>
  <si>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</si>
  <si>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</si>
  <si>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</si>
  <si>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</si>
  <si>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</si>
  <si>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</si>
  <si>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</si>
  <si>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</si>
  <si>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</si>
  <si>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</si>
  <si>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</si>
  <si>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</si>
  <si>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</si>
  <si>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</si>
  <si>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</si>
  <si>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</si>
  <si>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</si>
  <si>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</si>
  <si>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</si>
  <si>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</si>
  <si>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</si>
  <si>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</si>
  <si>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</si>
  <si>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</si>
  <si>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</si>
  <si>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</si>
  <si>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</si>
  <si>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</si>
  <si>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</si>
  <si>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</si>
  <si>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</si>
  <si>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</si>
  <si>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</si>
  <si>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</si>
  <si>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</si>
  <si>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</si>
  <si>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</si>
  <si>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</si>
  <si>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</si>
  <si>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</si>
  <si>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</si>
  <si>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</si>
  <si>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</si>
  <si>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</si>
  <si>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</si>
  <si>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</si>
  <si>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</si>
  <si>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</si>
  <si>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</si>
  <si>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</si>
  <si>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</si>
  <si>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</si>
  <si>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</si>
  <si>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</si>
  <si>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</si>
  <si>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</si>
  <si>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</si>
  <si>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</si>
  <si>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</si>
  <si>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</si>
  <si>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</si>
  <si>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</si>
  <si>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</si>
  <si>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</si>
  <si>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</si>
  <si>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</si>
  <si>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</si>
  <si>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</si>
  <si>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</si>
  <si>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</si>
  <si>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</si>
  <si>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</si>
  <si>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</si>
  <si>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</si>
  <si>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</si>
  <si>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</si>
  <si>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</si>
  <si>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</si>
  <si>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</si>
  <si>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</si>
  <si>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</si>
  <si>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</si>
  <si>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</si>
  <si>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</si>
  <si>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</si>
  <si>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</si>
  <si>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</si>
  <si>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</si>
  <si>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</si>
  <si>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</si>
  <si>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</si>
  <si>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</si>
  <si>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</si>
  <si>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</si>
  <si>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</si>
  <si>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</si>
  <si>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</si>
  <si>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</si>
  <si>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</si>
  <si>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</si>
  <si>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</si>
  <si>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</si>
  <si>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</si>
  <si>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</si>
  <si>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</si>
  <si>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</si>
  <si>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</si>
  <si>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</si>
  <si>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</si>
  <si>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</si>
  <si>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</si>
  <si>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</si>
  <si>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</si>
  <si>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</si>
  <si>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</si>
  <si>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</si>
  <si>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</si>
  <si>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</si>
  <si>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</si>
  <si>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</si>
  <si>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</si>
  <si>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</si>
  <si>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</si>
  <si>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</si>
  <si>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</si>
  <si>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</si>
  <si>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</si>
  <si>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</si>
  <si>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</si>
  <si>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</si>
  <si>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</si>
  <si>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</si>
  <si>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</si>
  <si>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</si>
  <si>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</si>
  <si>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</si>
  <si>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</si>
  <si>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</si>
  <si>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</si>
  <si>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</si>
  <si>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</si>
  <si>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</si>
  <si>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</si>
  <si>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</si>
  <si>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</si>
  <si>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</si>
  <si>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</si>
  <si>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</si>
  <si>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</si>
  <si>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</si>
  <si>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</si>
  <si>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</si>
  <si>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</si>
  <si>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</si>
  <si>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</si>
  <si>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</si>
  <si>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</si>
  <si>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</si>
  <si>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</si>
  <si>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</si>
  <si>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</si>
  <si>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</si>
  <si>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</si>
  <si>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</si>
  <si>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</si>
  <si>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</si>
  <si>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</si>
  <si>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</si>
  <si>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</si>
  <si>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</si>
  <si>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</si>
  <si>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</si>
  <si>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</si>
  <si>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</si>
  <si>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</si>
  <si>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</si>
  <si>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</si>
  <si>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</si>
  <si>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</si>
  <si>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</si>
  <si>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</si>
  <si>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</si>
  <si>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</si>
  <si>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</si>
  <si>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</si>
  <si>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</si>
  <si>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</si>
  <si>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</si>
  <si>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</si>
  <si>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</si>
  <si>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</si>
  <si>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</si>
  <si>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</si>
  <si>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</si>
  <si>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</si>
  <si>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</si>
  <si>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</si>
  <si>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</si>
  <si>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</si>
  <si>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</si>
  <si>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</si>
  <si>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</si>
  <si>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</si>
  <si>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</si>
  <si>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</si>
  <si>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</si>
  <si>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</si>
  <si>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</si>
  <si>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</si>
  <si>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</si>
  <si>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</si>
  <si>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</si>
  <si>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</si>
  <si>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</si>
  <si>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</si>
  <si>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</si>
  <si>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</si>
  <si>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</si>
  <si>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</si>
  <si>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</si>
  <si>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</si>
  <si>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</si>
  <si>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</si>
  <si>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</si>
  <si>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</si>
  <si>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</si>
  <si>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</si>
  <si>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</si>
  <si>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</si>
  <si>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</si>
  <si>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</si>
  <si>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</si>
  <si>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</si>
  <si>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</si>
  <si>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</si>
  <si>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</si>
  <si>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</si>
  <si>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</si>
  <si>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</si>
  <si>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</si>
  <si>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</si>
  <si>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</si>
  <si>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</si>
  <si>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</si>
  <si>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</si>
  <si>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</si>
  <si>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2021-20-20000056.0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</si>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</sst>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 zoomScale="62" zoomScaleNormal="62" zoomScaleSheetLayoutView="40" zoomScalePageLayoutView="40" workbookViewId="0">
      <selection activeCell="L24" sqref="L24"/>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2682</v>
      </c>
      <c r="D15" s="35"/>
      <c r="E15" s="35"/>
      <c r="F15" s="5"/>
      <c r="G15" s="32" t="s">
        <v>1168</v>
      </c>
      <c r="H15" s="103" t="s">
        <v>459</v>
      </c>
      <c r="I15" s="32" t="s">
        <v>2624</v>
      </c>
      <c r="J15" s="108" t="s">
        <v>2626</v>
      </c>
      <c r="L15" s="209" t="s">
        <v>8</v>
      </c>
      <c r="M15" s="209"/>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186"/>
      <c r="I20" s="149" t="s">
        <v>459</v>
      </c>
      <c r="J20" s="150" t="s">
        <v>470</v>
      </c>
      <c r="K20" s="151">
        <v>3441615068</v>
      </c>
      <c r="L20" s="152">
        <v>44193</v>
      </c>
      <c r="M20" s="152">
        <v>44561</v>
      </c>
      <c r="N20" s="135">
        <f>+(M20-L20)/30</f>
        <v>12.266666666666667</v>
      </c>
      <c r="O20" s="138"/>
      <c r="U20" s="134"/>
      <c r="V20" s="105">
        <f ca="1">NOW()</f>
        <v>44191.392486342593</v>
      </c>
      <c r="W20" s="105">
        <f ca="1">NOW()</f>
        <v>44191.392486342593</v>
      </c>
    </row>
    <row r="21" spans="1:23" ht="30" customHeight="1" outlineLevel="1" x14ac:dyDescent="0.3">
      <c r="A21" s="9"/>
      <c r="B21" s="71"/>
      <c r="C21" s="5"/>
      <c r="D21" s="5"/>
      <c r="E21" s="5"/>
      <c r="F21" s="5"/>
      <c r="G21" s="5"/>
      <c r="H21" s="70"/>
      <c r="I21" s="149" t="s">
        <v>459</v>
      </c>
      <c r="J21" s="150" t="s">
        <v>476</v>
      </c>
      <c r="K21" s="151">
        <v>3441615068</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t="s">
        <v>459</v>
      </c>
      <c r="J22" s="150" t="s">
        <v>466</v>
      </c>
      <c r="K22" s="151">
        <v>3441615068</v>
      </c>
      <c r="L22" s="152">
        <v>44193</v>
      </c>
      <c r="M22" s="152">
        <v>44561</v>
      </c>
      <c r="N22" s="136">
        <f t="shared" ref="N22:N33" si="1">+(M22-L22)/30</f>
        <v>12.266666666666667</v>
      </c>
      <c r="O22" s="139"/>
    </row>
    <row r="23" spans="1:23" ht="30" customHeight="1" outlineLevel="1" x14ac:dyDescent="0.3">
      <c r="A23" s="9"/>
      <c r="B23" s="101"/>
      <c r="C23" s="21"/>
      <c r="D23" s="21"/>
      <c r="E23" s="21"/>
      <c r="F23" s="5"/>
      <c r="G23" s="5"/>
      <c r="H23" s="70"/>
      <c r="I23" s="149" t="s">
        <v>459</v>
      </c>
      <c r="J23" s="150" t="s">
        <v>470</v>
      </c>
      <c r="K23" s="151">
        <v>3441615068</v>
      </c>
      <c r="L23" s="152">
        <v>44193</v>
      </c>
      <c r="M23" s="152">
        <v>44561</v>
      </c>
      <c r="N23" s="136">
        <f t="shared" si="1"/>
        <v>12.266666666666667</v>
      </c>
      <c r="O23" s="139"/>
      <c r="Q23" s="104"/>
      <c r="R23" s="55"/>
      <c r="S23" s="105"/>
      <c r="T23" s="105"/>
    </row>
    <row r="24" spans="1:23" ht="30" customHeight="1" outlineLevel="1" x14ac:dyDescent="0.3">
      <c r="A24" s="9"/>
      <c r="B24" s="101"/>
      <c r="C24" s="21"/>
      <c r="D24" s="21"/>
      <c r="E24" s="21"/>
      <c r="F24" s="5"/>
      <c r="G24" s="5"/>
      <c r="H24" s="70"/>
      <c r="I24" s="149" t="s">
        <v>459</v>
      </c>
      <c r="J24" s="150" t="s">
        <v>461</v>
      </c>
      <c r="K24" s="151">
        <v>3441615068</v>
      </c>
      <c r="L24" s="152">
        <v>44193</v>
      </c>
      <c r="M24" s="152">
        <v>44561</v>
      </c>
      <c r="N24" s="136">
        <f t="shared" si="1"/>
        <v>12.266666666666667</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 xml:space="preserve">ASOCIACIÓN DE PRODUCTORES DE LA REGION CARIBE </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2683</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516242260.19999999</v>
      </c>
      <c r="F185" s="92"/>
      <c r="G185" s="93"/>
      <c r="H185" s="88"/>
      <c r="I185" s="90" t="s">
        <v>2627</v>
      </c>
      <c r="J185" s="166">
        <f>+SUM(M179:M183)</f>
        <v>0.02</v>
      </c>
      <c r="K185" s="202" t="s">
        <v>2628</v>
      </c>
      <c r="L185" s="202"/>
      <c r="M185" s="94">
        <f>+J185*(SUM(K20:K35))</f>
        <v>344161506.80000001</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6" t="s">
        <v>2636</v>
      </c>
      <c r="C192" s="236"/>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4fb10211-09fb-4e80-9f0b-184718d5d98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2020-12-26T14:25:12Z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