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<sst xmlns="http://schemas.openxmlformats.org/spreadsheetml/2006/main" count="3062" uniqueCount="2684">
  <si>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</si>
  <si>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</si>
  <si>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</si>
  <si>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</si>
  <si>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</si>
  <si>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</si>
  <si>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</si>
  <si>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</si>
  <si>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</si>
  <si>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</si>
  <si>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</si>
  <si>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</si>
  <si>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</si>
  <si>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</si>
  <si>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</si>
  <si>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</si>
  <si>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</si>
  <si>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</si>
  <si>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</si>
  <si>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</si>
  <si>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</si>
  <si>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</si>
  <si>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</si>
  <si>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</si>
  <si>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</si>
  <si>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</si>
  <si>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</si>
  <si>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</si>
  <si>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</si>
  <si>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</si>
  <si>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</si>
  <si>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</si>
  <si>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</si>
  <si>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</si>
  <si>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</si>
  <si>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</si>
  <si>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</si>
  <si>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</si>
  <si>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</si>
  <si>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</si>
  <si>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</si>
  <si>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</si>
  <si>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</si>
  <si>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</si>
  <si>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</si>
  <si>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</si>
  <si>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</si>
  <si>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</si>
  <si>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</si>
  <si>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</si>
  <si>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</si>
  <si>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</si>
  <si>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</si>
  <si>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</si>
  <si>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</si>
  <si>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</si>
  <si>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</si>
  <si>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</si>
  <si>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</si>
  <si>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</si>
  <si>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</si>
  <si>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</si>
  <si>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</si>
  <si>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</si>
  <si>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</si>
  <si>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</si>
  <si>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</si>
  <si>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</si>
  <si>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</si>
  <si>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</si>
  <si>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</si>
  <si>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</si>
  <si>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</si>
  <si>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</si>
  <si>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</si>
  <si>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</si>
  <si>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</si>
  <si>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</si>
  <si>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</si>
  <si>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</si>
  <si>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</si>
  <si>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</si>
  <si>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</si>
  <si>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</si>
  <si>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</si>
  <si>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</si>
  <si>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</si>
  <si>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</si>
  <si>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</si>
  <si>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</si>
  <si>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</si>
  <si>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</si>
  <si>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</si>
  <si>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</si>
  <si>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</si>
  <si>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</si>
  <si>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</si>
  <si>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</si>
  <si>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</si>
  <si>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</si>
  <si>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</si>
  <si>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</si>
  <si>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</si>
  <si>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</si>
  <si>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</si>
  <si>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</si>
  <si>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</si>
  <si>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</si>
  <si>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</si>
  <si>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</si>
  <si>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</si>
  <si>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</si>
  <si>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</si>
  <si>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</si>
  <si>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</si>
  <si>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</si>
  <si>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</si>
  <si>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</si>
  <si>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</si>
  <si>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</si>
  <si>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</si>
  <si>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</si>
  <si>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</si>
  <si>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</si>
  <si>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</si>
  <si>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</si>
  <si>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</si>
  <si>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</si>
  <si>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</si>
  <si>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</si>
  <si>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</si>
  <si>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</si>
  <si>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</si>
  <si>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</si>
  <si>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</si>
  <si>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</si>
  <si>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</si>
  <si>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</si>
  <si>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</si>
  <si>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</si>
  <si>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</si>
  <si>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</si>
  <si>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</si>
  <si>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</si>
  <si>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</si>
  <si>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</si>
  <si>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</si>
  <si>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</si>
  <si>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</si>
  <si>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</si>
  <si>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</si>
  <si>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</si>
  <si>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</si>
  <si>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</si>
  <si>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</si>
  <si>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</si>
  <si>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</si>
  <si>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</si>
  <si>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</si>
  <si>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</si>
  <si>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</si>
  <si>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</si>
  <si>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</si>
  <si>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</si>
  <si>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</si>
  <si>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</si>
  <si>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</si>
  <si>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</si>
  <si>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</si>
  <si>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</si>
  <si>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</si>
  <si>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</si>
  <si>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</si>
  <si>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</si>
  <si>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</si>
  <si>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</si>
  <si>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</si>
  <si>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</si>
  <si>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</si>
  <si>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</si>
  <si>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</si>
  <si>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</si>
  <si>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</si>
  <si>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</si>
  <si>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</si>
  <si>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</si>
  <si>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</si>
  <si>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</si>
  <si>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</si>
  <si>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</si>
  <si>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</si>
  <si>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</si>
  <si>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</si>
  <si>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</si>
  <si>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</si>
  <si>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</si>
  <si>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</si>
  <si>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</si>
  <si>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</si>
  <si>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</si>
  <si>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</si>
  <si>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</si>
  <si>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</si>
  <si>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</si>
  <si>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</si>
  <si>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</si>
  <si>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</si>
  <si>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</si>
  <si>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</si>
  <si>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</si>
  <si>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</si>
  <si>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</si>
  <si>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</si>
  <si>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</si>
  <si>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</si>
  <si>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</si>
  <si>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</si>
  <si>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</si>
  <si>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</si>
  <si>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</si>
  <si>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</si>
  <si>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</si>
  <si>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</si>
  <si>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</si>
  <si>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</si>
  <si>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</si>
  <si>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</si>
  <si>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</si>
  <si>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</si>
  <si>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</si>
  <si>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</si>
  <si>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</si>
  <si>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</si>
  <si>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</si>
  <si>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</si>
  <si>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</si>
  <si>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</si>
  <si>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</si>
  <si>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</si>
  <si>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</si>
  <si>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</si>
  <si>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</si>
  <si>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</si>
  <si>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</si>
  <si>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</si>
  <si>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</si>
  <si>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</si>
  <si>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</si>
  <si>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</si>
  <si>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</si>
  <si>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</si>
  <si>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</si>
  <si>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</si>
  <si>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</si>
  <si>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</si>
  <si>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</si>
  <si>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</si>
  <si>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</si>
  <si>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</si>
  <si>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</si>
  <si>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</si>
  <si>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</si>
  <si>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</si>
  <si>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</si>
  <si>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</si>
  <si>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</si>
  <si>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</si>
  <si>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</si>
  <si>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</si>
  <si>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</si>
  <si>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</si>
  <si>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</si>
  <si>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</si>
  <si>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</si>
  <si>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</si>
  <si>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</si>
  <si>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</si>
  <si>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</si>
  <si>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</si>
  <si>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</si>
  <si>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</si>
  <si>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</si>
  <si>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</si>
  <si>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</si>
  <si>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</si>
  <si>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</si>
  <si>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</si>
  <si>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</si>
  <si>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</si>
  <si>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</si>
  <si>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</si>
  <si>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</si>
  <si>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</si>
  <si>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</si>
  <si>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</si>
  <si>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</si>
  <si>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</si>
  <si>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</si>
  <si>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</si>
  <si>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</si>
  <si>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</si>
  <si>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</si>
  <si>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</si>
  <si>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</si>
  <si>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</si>
  <si>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</si>
  <si>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</si>
  <si>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</si>
  <si>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</si>
  <si>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</si>
  <si>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</si>
  <si>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</si>
  <si>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</si>
  <si>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</si>
  <si>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</si>
  <si>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</si>
  <si>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</si>
  <si>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</si>
  <si>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</si>
  <si>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</si>
  <si>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</si>
  <si>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</si>
  <si>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</si>
  <si>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</si>
  <si>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</si>
  <si>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</si>
  <si>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</si>
  <si>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</si>
  <si>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</si>
  <si>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</si>
  <si>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</si>
  <si>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</si>
  <si>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</si>
  <si>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</si>
  <si>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</si>
  <si>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</si>
  <si>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</si>
  <si>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</si>
  <si>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</si>
  <si>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</si>
  <si>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</si>
  <si>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</si>
  <si>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</si>
  <si>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</si>
  <si>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</si>
  <si>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</si>
  <si>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</si>
  <si>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</si>
  <si>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</si>
  <si>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</si>
  <si>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</si>
  <si>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</si>
  <si>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</si>
  <si>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</si>
  <si>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</si>
  <si>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</si>
  <si>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</si>
  <si>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</si>
  <si>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</si>
  <si>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</si>
  <si>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</si>
  <si>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</si>
  <si>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</si>
  <si>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</si>
  <si>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</si>
  <si>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</si>
  <si>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</si>
  <si>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</si>
  <si>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</si>
  <si>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</si>
  <si>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</si>
  <si>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</si>
  <si>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</si>
  <si>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</si>
  <si>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</si>
  <si>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</si>
  <si>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</si>
  <si>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</si>
  <si>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</si>
  <si>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</si>
  <si>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</si>
  <si>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</si>
  <si>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</si>
  <si>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</si>
  <si>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</si>
  <si>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</si>
  <si>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</si>
  <si>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</si>
  <si>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</si>
  <si>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</si>
  <si>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</si>
  <si>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</si>
  <si>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</si>
  <si>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</si>
  <si>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</si>
  <si>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</si>
  <si>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</si>
  <si>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</si>
  <si>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</si>
  <si>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</si>
  <si>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</si>
  <si>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</si>
  <si>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</si>
  <si>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</si>
  <si>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</si>
  <si>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</si>
  <si>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</si>
  <si>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</si>
  <si>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</si>
  <si>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</si>
  <si>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</si>
  <si>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</si>
  <si>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</si>
  <si>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</si>
  <si>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</si>
  <si>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</si>
  <si>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</si>
  <si>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</si>
  <si>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</si>
  <si>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</si>
  <si>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</si>
  <si>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</si>
  <si>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</si>
  <si>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</si>
  <si>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</si>
  <si>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</si>
  <si>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</si>
  <si>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</si>
  <si>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</si>
  <si>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</si>
  <si>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</si>
  <si>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</si>
  <si>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</si>
  <si>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</si>
  <si>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</si>
  <si>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</si>
  <si>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</si>
  <si>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</si>
  <si>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</si>
  <si>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</si>
  <si>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</si>
  <si>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</si>
  <si>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</si>
  <si>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</si>
  <si>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</si>
  <si>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</si>
  <si>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</si>
  <si>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</si>
  <si>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</si>
  <si>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</si>
  <si>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</si>
  <si>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</si>
  <si>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</si>
  <si>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</si>
  <si>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</si>
  <si>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</si>
  <si>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</si>
  <si>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</si>
  <si>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</si>
  <si>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</si>
  <si>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</si>
  <si>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</si>
  <si>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</si>
  <si>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</si>
  <si>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</si>
  <si>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</si>
  <si>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</si>
  <si>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</si>
  <si>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</si>
  <si>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</si>
  <si>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</si>
  <si>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</si>
  <si>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</si>
  <si>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</si>
  <si>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</si>
  <si>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</si>
  <si>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</si>
  <si>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</si>
  <si>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</si>
  <si>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</si>
  <si>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</si>
  <si>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</si>
  <si>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</si>
  <si>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</si>
  <si>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</si>
  <si>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</si>
  <si>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</si>
  <si>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</si>
  <si>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</si>
  <si>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</si>
  <si>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</si>
  <si>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</si>
  <si>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</si>
  <si>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</si>
  <si>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</si>
  <si>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</si>
  <si>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</si>
  <si>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</si>
  <si>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</si>
  <si>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</si>
  <si>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</si>
  <si>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</si>
  <si>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</si>
  <si>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</si>
  <si>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</si>
  <si>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</si>
  <si>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</si>
  <si>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</si>
  <si>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</si>
  <si>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</si>
  <si>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</si>
  <si>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</si>
  <si>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</si>
  <si>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</si>
  <si>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</si>
  <si>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</si>
  <si>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</si>
  <si>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</si>
  <si>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</si>
  <si>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</si>
  <si>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</si>
  <si>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</si>
  <si>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</si>
  <si>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</si>
  <si>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</si>
  <si>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</si>
  <si>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</si>
  <si>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</si>
  <si>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</si>
  <si>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</si>
  <si>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</si>
  <si>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</si>
  <si>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</si>
  <si>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</si>
  <si>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</si>
  <si>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</si>
  <si>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</si>
  <si>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</si>
  <si>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</si>
  <si>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</si>
  <si>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</si>
  <si>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</si>
  <si>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</si>
  <si>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</si>
  <si>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</si>
  <si>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</si>
  <si>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</si>
  <si>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</si>
  <si>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</si>
  <si>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</si>
  <si>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</si>
  <si>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</si>
  <si>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</si>
  <si>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</si>
  <si>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</si>
  <si>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</si>
  <si>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</si>
  <si>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</si>
  <si>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</si>
  <si>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</si>
  <si>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</si>
  <si>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</si>
  <si>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</si>
  <si>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</si>
  <si>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</si>
  <si>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</si>
  <si>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</si>
  <si>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</si>
  <si>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</si>
  <si>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</si>
  <si>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</si>
  <si>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</si>
  <si>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</si>
  <si>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</si>
  <si>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</si>
  <si>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</si>
  <si>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</si>
  <si>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</si>
  <si>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</si>
  <si>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</si>
  <si>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</si>
  <si>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</si>
  <si>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</si>
  <si>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</si>
  <si>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</si>
  <si>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</si>
  <si>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</si>
  <si>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</si>
  <si>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</si>
  <si>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</si>
  <si>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</si>
  <si>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</si>
  <si>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</si>
  <si>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</si>
  <si>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</si>
  <si>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</si>
  <si>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</si>
  <si>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</si>
  <si>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</si>
  <si>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</si>
  <si>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</si>
  <si>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</si>
  <si>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</si>
  <si>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</si>
  <si>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</si>
  <si>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</si>
  <si>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</si>
  <si>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</si>
  <si>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</si>
  <si>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</si>
  <si>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</si>
  <si>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</si>
  <si>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</si>
  <si>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</si>
  <si>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</si>
  <si>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</si>
  <si>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</si>
  <si>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</si>
  <si>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</si>
  <si>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</si>
  <si>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</si>
  <si>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</si>
  <si>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</si>
  <si>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</si>
  <si>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</si>
  <si>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</si>
  <si>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</si>
  <si>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</si>
  <si>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</si>
  <si>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</si>
  <si>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</si>
  <si>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</si>
  <si>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</si>
  <si>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</si>
  <si>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</si>
  <si>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</si>
  <si>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</si>
  <si>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</si>
  <si>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</si>
  <si>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</si>
  <si>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</si>
  <si>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</si>
  <si>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</si>
  <si>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</si>
  <si>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</si>
  <si>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</si>
  <si>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</si>
  <si>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</si>
  <si>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</si>
  <si>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</si>
  <si>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</si>
  <si>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</si>
  <si>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</si>
  <si>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</si>
  <si>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</si>
  <si>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</si>
  <si>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</si>
  <si>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</si>
  <si>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</si>
  <si>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</si>
  <si>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</si>
  <si>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</si>
  <si>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</si>
  <si>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</si>
  <si>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</si>
  <si>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</si>
  <si>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</si>
  <si>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</si>
  <si>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</si>
  <si>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</si>
  <si>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</si>
  <si>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</si>
  <si>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</si>
  <si>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</si>
  <si>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</si>
  <si>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</si>
  <si>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</si>
  <si>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</si>
  <si>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</si>
  <si>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</si>
  <si>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</si>
  <si>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</si>
  <si>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</si>
  <si>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</si>
  <si>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</si>
  <si>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</si>
  <si>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</si>
  <si>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</si>
  <si>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</si>
  <si>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</si>
  <si>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</si>
  <si>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</si>
  <si>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</si>
  <si>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</si>
  <si>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</si>
  <si>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</si>
  <si>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</si>
  <si>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</si>
  <si>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</si>
  <si>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</si>
  <si>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</si>
  <si>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</si>
  <si>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</si>
  <si>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</si>
  <si>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</si>
  <si>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</si>
  <si>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</si>
  <si>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</si>
  <si>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</si>
  <si>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</si>
  <si>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</si>
  <si>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</si>
  <si>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</si>
  <si>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</si>
  <si>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</si>
  <si>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</si>
  <si>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</si>
  <si>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</si>
  <si>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</si>
  <si>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</si>
  <si>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</si>
  <si>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</si>
  <si>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</si>
  <si>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</si>
  <si>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</si>
  <si>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</si>
  <si>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</si>
  <si>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</si>
  <si>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</si>
  <si>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</si>
  <si>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</si>
  <si>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</si>
  <si>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</si>
  <si>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</si>
  <si>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</si>
  <si>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</si>
  <si>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</si>
  <si>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</si>
  <si>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</si>
  <si>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</si>
  <si>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</si>
  <si>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</si>
  <si>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</si>
  <si>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</si>
  <si>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</si>
  <si>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</si>
  <si>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</si>
  <si>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</si>
  <si>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</si>
  <si>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</si>
  <si>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</si>
  <si>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</si>
  <si>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</si>
  <si>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</si>
  <si>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</si>
  <si>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</si>
  <si>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</si>
  <si>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</si>
  <si>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</si>
  <si>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</si>
  <si>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</si>
  <si>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</si>
  <si>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</si>
  <si>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</si>
  <si>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</si>
  <si>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</si>
  <si>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</si>
  <si>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</si>
  <si>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</si>
  <si>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</si>
  <si>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</si>
  <si>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</si>
  <si>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</si>
  <si>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</si>
  <si>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</si>
  <si>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</si>
  <si>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</si>
  <si>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</si>
  <si>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</si>
  <si>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</si>
  <si>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</si>
  <si>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</si>
  <si>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</si>
  <si>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</si>
  <si>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</si>
  <si>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</si>
  <si>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</si>
  <si>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</si>
  <si>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</si>
  <si>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</si>
  <si>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</si>
  <si>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</si>
  <si>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</si>
  <si>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</si>
  <si>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</si>
  <si>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</si>
  <si>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</si>
  <si>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</si>
  <si>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</si>
  <si>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</si>
  <si>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</si>
  <si>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</si>
  <si>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</si>
  <si>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</si>
  <si>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</si>
  <si>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</si>
  <si>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</si>
  <si>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</si>
  <si>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</si>
  <si>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</si>
  <si>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</si>
  <si>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</si>
  <si>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</si>
  <si>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</si>
  <si>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</si>
  <si>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</si>
  <si>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</si>
  <si>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</si>
  <si>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</si>
  <si>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</si>
  <si>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</si>
  <si>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</si>
  <si>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</si>
  <si>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</si>
  <si>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</si>
  <si>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</si>
  <si>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</si>
  <si>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</si>
  <si>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</si>
  <si>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</si>
  <si>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</si>
  <si>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</si>
  <si>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</si>
  <si>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</si>
  <si>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</si>
  <si>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</si>
  <si>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</si>
  <si>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</si>
  <si>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</si>
  <si>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</si>
  <si>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</si>
  <si>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</si>
  <si>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</si>
  <si>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</si>
  <si>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</si>
  <si>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</si>
  <si>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</si>
  <si>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</si>
  <si>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</si>
  <si>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</si>
  <si>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</si>
  <si>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</si>
  <si>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</si>
  <si>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</si>
  <si>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</si>
  <si>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</si>
  <si>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</si>
  <si>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</si>
  <si>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</si>
  <si>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</si>
  <si>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</si>
  <si>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</si>
  <si>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</si>
  <si>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</si>
  <si>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</si>
  <si>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</si>
  <si>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</si>
  <si>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</si>
  <si>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</si>
  <si>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</si>
  <si>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</si>
  <si>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</si>
  <si>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</si>
  <si>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</si>
  <si>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</si>
  <si>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</si>
  <si>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</si>
  <si>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</si>
  <si>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</si>
  <si>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</si>
  <si>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</si>
  <si>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</si>
  <si>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</si>
  <si>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</si>
  <si>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</si>
  <si>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</si>
  <si>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</si>
  <si>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</si>
  <si>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</si>
  <si>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</si>
  <si>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</si>
  <si>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</si>
  <si>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</si>
  <si>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</si>
  <si>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</si>
  <si>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</si>
  <si>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</si>
  <si>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</si>
  <si>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</si>
  <si>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</si>
  <si>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</si>
  <si>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</si>
  <si>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</si>
  <si>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</si>
  <si>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</si>
  <si>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</si>
  <si>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</si>
  <si>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</si>
  <si>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</si>
  <si>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</si>
  <si>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</si>
  <si>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</si>
  <si>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</si>
  <si>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</si>
  <si>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</si>
  <si>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</si>
  <si>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</si>
  <si>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</si>
  <si>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</si>
  <si>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</si>
  <si>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</si>
  <si>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</si>
  <si>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</si>
  <si>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</si>
  <si>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</si>
  <si>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</si>
  <si>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</si>
  <si>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</si>
  <si>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</si>
  <si>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</si>
  <si>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</si>
  <si>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</si>
  <si>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</si>
  <si>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</si>
  <si>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</si>
  <si>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</si>
  <si>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</si>
  <si>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</si>
  <si>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</si>
  <si>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</si>
  <si>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</si>
  <si>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</si>
  <si>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</si>
  <si>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</si>
  <si>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</si>
  <si>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</si>
  <si>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</si>
  <si>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</si>
  <si>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</si>
  <si>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</si>
  <si>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</si>
  <si>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</si>
  <si>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</si>
  <si>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</si>
  <si>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</si>
  <si>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</si>
  <si>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</si>
  <si>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</si>
  <si>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</si>
  <si>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</si>
  <si>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</si>
  <si>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</si>
  <si>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</si>
  <si>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</si>
  <si>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</si>
  <si>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</si>
  <si>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</si>
  <si>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</si>
  <si>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</si>
  <si>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</si>
  <si>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</si>
  <si>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</si>
  <si>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</si>
  <si>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</si>
  <si>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</si>
  <si>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</si>
  <si>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</si>
  <si>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</si>
  <si>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</si>
  <si>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</si>
  <si>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</si>
  <si>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</si>
  <si>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</si>
  <si>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</si>
  <si>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</si>
  <si>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</si>
  <si>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</si>
  <si>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</si>
  <si>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</si>
  <si>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</si>
  <si>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</si>
  <si>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</si>
  <si>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</si>
  <si>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</si>
  <si>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</si>
  <si>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</si>
  <si>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</si>
  <si>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</si>
  <si>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</si>
  <si>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</si>
  <si>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</si>
  <si>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</si>
  <si>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</si>
  <si>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</si>
  <si>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</si>
  <si>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</si>
  <si>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</si>
  <si>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</si>
  <si>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</si>
  <si>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</si>
  <si>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</si>
  <si>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</si>
  <si>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</si>
  <si>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</si>
  <si>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</si>
  <si>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</si>
  <si>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</si>
  <si>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</si>
  <si>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</si>
  <si>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</si>
  <si>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</si>
  <si>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</si>
  <si>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</si>
  <si>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</si>
  <si>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</si>
  <si>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</si>
  <si>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</si>
  <si>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</si>
  <si>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</si>
  <si>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</si>
  <si>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</si>
  <si>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</si>
  <si>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</si>
  <si>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</si>
  <si>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</si>
  <si>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</si>
  <si>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</si>
  <si>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</si>
  <si>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</si>
  <si>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</si>
  <si>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</si>
  <si>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</si>
  <si>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</si>
  <si>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</si>
  <si>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</si>
  <si>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</si>
  <si>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</si>
  <si>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</si>
  <si>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</si>
  <si>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</si>
  <si>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</si>
  <si>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</si>
  <si>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</si>
  <si>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</si>
  <si>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</si>
  <si>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</si>
  <si>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</si>
  <si>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</si>
  <si>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</si>
  <si>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</si>
  <si>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</si>
  <si>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</si>
  <si>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</si>
  <si>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</si>
  <si>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</si>
  <si>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</si>
  <si>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</si>
  <si>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</si>
  <si>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</si>
  <si>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</si>
  <si>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</si>
  <si>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</si>
  <si>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</si>
  <si>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</si>
  <si>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</si>
  <si>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</si>
  <si>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</si>
  <si>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</si>
  <si>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</si>
  <si>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</si>
  <si>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</si>
  <si>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</si>
  <si>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</si>
  <si>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</si>
  <si>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</si>
  <si>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</si>
  <si>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</si>
  <si>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</si>
  <si>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</si>
  <si>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</si>
  <si>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</si>
  <si>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</si>
  <si>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</si>
  <si>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</si>
  <si>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</si>
  <si>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</si>
  <si>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</si>
  <si>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</si>
  <si>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</si>
  <si>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</si>
  <si>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</si>
  <si>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</si>
  <si>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</si>
  <si>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</si>
  <si>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</si>
  <si>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</si>
  <si>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</si>
  <si>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</si>
  <si>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</si>
  <si>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</si>
  <si>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</si>
  <si>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</si>
  <si>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</si>
  <si>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</si>
  <si>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</si>
  <si>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</si>
  <si>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</si>
  <si>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</si>
  <si>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</si>
  <si>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</si>
  <si>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</si>
  <si>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</si>
  <si>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</si>
  <si>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</si>
  <si>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</si>
  <si>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</si>
  <si>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</si>
  <si>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</si>
  <si>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</si>
  <si>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</si>
  <si>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</si>
  <si>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</si>
  <si>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</si>
  <si>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</si>
  <si>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</si>
  <si>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</si>
  <si>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</si>
  <si>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</si>
  <si>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</si>
  <si>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</si>
  <si>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</si>
  <si>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</si>
  <si>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</si>
  <si>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</si>
  <si>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</si>
  <si>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</si>
  <si>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</si>
  <si>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</si>
  <si>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</si>
  <si>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</si>
  <si>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</si>
  <si>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</si>
  <si>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</si>
  <si>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</si>
  <si>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</si>
  <si>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</si>
  <si>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</si>
  <si>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</si>
  <si>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</si>
  <si>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</si>
  <si>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</si>
  <si>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</si>
  <si>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</si>
  <si>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</si>
  <si>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</si>
  <si>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</si>
  <si>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</si>
  <si>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</si>
  <si>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</si>
  <si>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</si>
  <si>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</si>
  <si>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</si>
  <si>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</si>
  <si>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</si>
  <si>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</si>
  <si>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</si>
  <si>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</si>
  <si>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</si>
  <si>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</si>
  <si>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</si>
  <si>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</si>
  <si>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</si>
  <si>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</si>
  <si>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</si>
  <si>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</si>
  <si>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</si>
  <si>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</si>
  <si>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</si>
  <si>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</si>
  <si>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</si>
  <si>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</si>
  <si>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</si>
  <si>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</si>
  <si>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</si>
  <si>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</si>
  <si>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</si>
  <si>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</si>
  <si>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</si>
  <si>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</si>
  <si>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</si>
  <si>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</si>
  <si>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</si>
  <si>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</si>
  <si>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</si>
  <si>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</si>
  <si>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</si>
  <si>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</si>
  <si>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</si>
  <si>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</si>
  <si>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</si>
  <si>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</si>
  <si>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</si>
  <si>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</si>
  <si>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</si>
  <si>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</si>
  <si>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</si>
  <si>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</si>
  <si>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</si>
  <si>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</si>
  <si>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</si>
  <si>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</si>
  <si>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</si>
  <si>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</si>
  <si>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</si>
  <si>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</si>
  <si>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</si>
  <si>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</si>
  <si>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</si>
  <si>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</si>
  <si>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</si>
  <si>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</si>
  <si>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</si>
  <si>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</si>
  <si>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</si>
  <si>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</si>
  <si>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</si>
  <si>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</si>
  <si>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</si>
  <si>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</si>
  <si>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</si>
  <si>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</si>
  <si>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</si>
  <si>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</si>
  <si>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</si>
  <si>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</si>
  <si>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</si>
  <si>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</si>
  <si>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</si>
  <si>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</si>
  <si>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</si>
  <si>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</si>
  <si>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</si>
  <si>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</si>
  <si>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</si>
  <si>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</si>
  <si>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</si>
  <si>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</si>
  <si>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</si>
  <si>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</si>
  <si>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</si>
  <si>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</si>
  <si>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</si>
  <si>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</si>
  <si>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</si>
  <si>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</si>
  <si>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</si>
  <si>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</si>
  <si>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</si>
  <si>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</si>
  <si>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</si>
  <si>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</si>
  <si>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</si>
  <si>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</si>
  <si>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</si>
  <si>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</si>
  <si>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</si>
  <si>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</si>
  <si>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</si>
  <si>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</si>
  <si>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</si>
  <si>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</si>
  <si>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</si>
  <si>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</si>
  <si>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</si>
  <si>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</si>
  <si>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</si>
  <si>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</si>
  <si>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</si>
  <si>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</si>
  <si>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</si>
  <si>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</si>
  <si>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</si>
  <si>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</si>
  <si>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</si>
  <si>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</si>
  <si>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</si>
  <si>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</si>
  <si>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</si>
  <si>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</si>
  <si>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</si>
  <si>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</si>
  <si>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</si>
  <si>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</si>
  <si>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</si>
  <si>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</si>
  <si>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</si>
  <si>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</si>
  <si>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</si>
  <si>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</si>
  <si>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</si>
  <si>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</si>
  <si>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</si>
  <si>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</si>
  <si>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</si>
  <si>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</si>
  <si>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</si>
  <si>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</si>
  <si>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</si>
  <si>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</si>
  <si>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</si>
  <si>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</si>
  <si>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</si>
  <si>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</si>
  <si>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</si>
  <si>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</si>
  <si>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</si>
  <si>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</si>
  <si>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</si>
  <si>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</si>
  <si>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</si>
  <si>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</si>
  <si>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</si>
  <si>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</si>
  <si>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</si>
  <si>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</si>
  <si>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</si>
  <si>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</si>
  <si>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</si>
  <si>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</si>
  <si>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</si>
  <si>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</si>
  <si>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</si>
  <si>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</si>
  <si>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</si>
  <si>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</si>
  <si>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</si>
  <si>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</si>
  <si>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</si>
  <si>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</si>
  <si>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</si>
  <si>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</si>
  <si>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</si>
  <si>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</si>
  <si>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</si>
  <si>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</si>
  <si>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</si>
  <si>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</si>
  <si>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</si>
  <si>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</si>
  <si>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</si>
  <si>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</si>
  <si>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</si>
  <si>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</si>
  <si>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</si>
  <si>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</si>
  <si>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</si>
  <si>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</si>
  <si>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</si>
  <si>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</si>
  <si>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</si>
  <si>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</si>
  <si>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</si>
  <si>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</si>
  <si>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</si>
  <si>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</si>
  <si>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</si>
  <si>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</si>
  <si>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</si>
  <si>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</si>
  <si>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</si>
  <si>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</si>
  <si>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</si>
  <si>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</si>
  <si>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</si>
  <si>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</si>
  <si>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</si>
  <si>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</si>
  <si>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</si>
  <si>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</si>
  <si>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</si>
  <si>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</si>
  <si>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</si>
  <si>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</si>
  <si>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</si>
  <si>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</si>
  <si>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</si>
  <si>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</si>
  <si>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</si>
  <si>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</si>
  <si>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</si>
  <si>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</si>
  <si>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</si>
  <si>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</si>
  <si>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</si>
  <si>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</si>
  <si>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</si>
  <si>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</si>
  <si>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</si>
  <si>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</si>
  <si>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</si>
  <si>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</si>
  <si>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</si>
  <si>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</si>
  <si>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</si>
  <si>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</si>
  <si>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</si>
  <si>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</si>
  <si>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</si>
  <si>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</si>
  <si>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</si>
  <si>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</si>
  <si>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</si>
  <si>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</si>
  <si>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</si>
  <si>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</si>
  <si>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</si>
  <si>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</si>
  <si>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</si>
  <si>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</si>
  <si>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</si>
  <si>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</si>
  <si>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</si>
  <si>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</si>
  <si>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</si>
  <si>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</si>
  <si>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</si>
  <si>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</si>
  <si>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</si>
  <si>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</si>
  <si>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</si>
  <si>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</si>
  <si>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</si>
  <si>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</si>
  <si>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</si>
  <si>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</si>
  <si>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</si>
  <si>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</si>
  <si>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</si>
  <si>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</si>
  <si>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</si>
  <si>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</si>
  <si>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</si>
  <si>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</si>
  <si>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</si>
  <si>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</si>
  <si>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</si>
  <si>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</si>
  <si>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</si>
  <si>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</si>
  <si>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</si>
  <si>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</si>
  <si>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</si>
  <si>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</si>
  <si>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</si>
  <si>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</si>
  <si>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</si>
  <si>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</si>
  <si>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</si>
  <si>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</si>
  <si>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</si>
  <si>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</si>
  <si>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</si>
  <si>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</si>
  <si>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</si>
  <si>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</si>
  <si>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</si>
  <si>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</si>
  <si>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</si>
  <si>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</si>
  <si>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</si>
  <si>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</si>
  <si>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</si>
  <si>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</si>
  <si>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</si>
  <si>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</si>
  <si>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</si>
  <si>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</si>
  <si>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</si>
  <si>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</si>
  <si>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</si>
  <si>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</si>
  <si>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</si>
  <si>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</si>
  <si>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</si>
  <si>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</si>
  <si>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</si>
  <si>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</si>
  <si>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</si>
  <si>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</si>
  <si>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</si>
  <si>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</si>
  <si>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</si>
  <si>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</si>
  <si>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</si>
  <si>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</si>
  <si>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</si>
  <si>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</si>
  <si>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</si>
  <si>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</si>
  <si>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</si>
  <si>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</si>
  <si>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</si>
  <si>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</si>
  <si>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</si>
  <si>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</si>
  <si>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</si>
  <si>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</si>
  <si>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</si>
  <si>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</si>
  <si>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</si>
  <si>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</si>
  <si>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</si>
  <si>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</si>
  <si>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</si>
  <si>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</si>
  <si>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</si>
  <si>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</si>
  <si>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</si>
  <si>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</si>
  <si>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</si>
  <si>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</si>
  <si>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</si>
  <si>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</si>
  <si>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</si>
  <si>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</si>
  <si>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</si>
  <si>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</si>
  <si>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</si>
  <si>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</si>
  <si>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</si>
  <si>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</si>
  <si>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</si>
  <si>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</si>
  <si>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</si>
  <si>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</si>
  <si>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</si>
  <si>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</si>
  <si>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</si>
  <si>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</si>
  <si>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</si>
  <si>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</si>
  <si>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</si>
  <si>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</si>
  <si>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</si>
  <si>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</si>
  <si>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</si>
  <si>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</si>
  <si>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</si>
  <si>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</si>
  <si>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</si>
  <si>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</si>
  <si>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</si>
  <si>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</si>
  <si>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</si>
  <si>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</si>
  <si>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</si>
  <si>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</si>
  <si>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</si>
  <si>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</si>
  <si>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</si>
  <si>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</si>
  <si>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</si>
  <si>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</si>
  <si>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</si>
  <si>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</si>
  <si>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</si>
  <si>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</si>
  <si>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</si>
  <si>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</si>
  <si>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</si>
  <si>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</si>
  <si>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</si>
  <si>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</si>
  <si>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</si>
  <si>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</si>
  <si>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</si>
  <si>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</si>
  <si>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</si>
  <si>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</si>
  <si>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</si>
  <si>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</si>
  <si>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</si>
  <si>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</si>
  <si>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</si>
  <si>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</si>
  <si>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</si>
  <si>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</si>
  <si>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</si>
  <si>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</si>
  <si>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</si>
  <si>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</si>
  <si>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</si>
  <si>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</si>
  <si>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</si>
  <si>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</si>
  <si>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</si>
  <si>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</si>
  <si>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</si>
  <si>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</si>
  <si>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</si>
  <si>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</si>
  <si>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</si>
  <si>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</si>
  <si>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</si>
  <si>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</si>
  <si>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</si>
  <si>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</si>
  <si>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</si>
  <si>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</si>
  <si>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</si>
  <si>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</si>
  <si>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</si>
  <si>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</si>
  <si>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</si>
  <si>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</si>
  <si>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</si>
  <si>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</si>
  <si>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</si>
  <si>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</si>
  <si>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</si>
  <si>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</si>
  <si>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</si>
  <si>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</si>
  <si>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</si>
  <si>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</si>
  <si>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</si>
  <si>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</si>
  <si>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</si>
  <si>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</si>
  <si>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</si>
  <si>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</si>
  <si>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</si>
  <si>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</si>
  <si>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</si>
  <si>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</si>
  <si>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</si>
  <si>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</si>
  <si>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</si>
  <si>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</si>
  <si>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</si>
  <si>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</si>
  <si>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</si>
  <si>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</si>
  <si>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</si>
  <si>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</si>
  <si>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</si>
  <si>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</si>
  <si>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</si>
  <si>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</si>
  <si>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</si>
  <si>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</si>
  <si>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</si>
  <si>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</si>
  <si>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</si>
  <si>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</si>
  <si>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</si>
  <si>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</si>
  <si>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</si>
  <si>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</si>
  <si>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</si>
  <si>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</si>
  <si>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</si>
  <si>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</si>
  <si>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</si>
  <si>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</si>
  <si>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</si>
  <si>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</si>
  <si>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</si>
  <si>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</si>
  <si>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</si>
  <si>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</si>
  <si>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</si>
  <si>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</si>
  <si>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</si>
  <si>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</si>
  <si>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</si>
  <si>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</si>
  <si>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</si>
  <si>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</si>
  <si>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</si>
  <si>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</si>
  <si>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</si>
  <si>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</si>
  <si>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</si>
  <si>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</si>
  <si>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</si>
  <si>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</si>
  <si>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</si>
  <si>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</si>
  <si>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</si>
  <si>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</si>
  <si>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</si>
  <si>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</si>
  <si>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</si>
  <si>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</si>
  <si>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</si>
  <si>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</si>
  <si>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</si>
  <si>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</si>
  <si>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</si>
  <si>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</si>
  <si>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</si>
  <si>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</si>
  <si>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</si>
  <si>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</si>
  <si>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</si>
  <si>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</si>
  <si>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</si>
  <si>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</si>
  <si>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</si>
  <si>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</si>
  <si>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</si>
  <si>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</si>
  <si>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</si>
  <si>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</si>
  <si>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</si>
  <si>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</si>
  <si>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</si>
  <si>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</si>
  <si>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</si>
  <si>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</si>
  <si>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</si>
  <si>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</si>
  <si>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</si>
  <si>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</si>
  <si>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</si>
  <si>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</si>
  <si>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</si>
  <si>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</si>
  <si>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</si>
  <si>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</si>
  <si>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</si>
  <si>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</si>
  <si>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</si>
  <si>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</si>
  <si>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</si>
  <si>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</si>
  <si>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</si>
  <si>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</si>
  <si>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</si>
  <si>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</si>
  <si>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</si>
  <si>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</si>
  <si>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</si>
  <si>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</si>
  <si>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</si>
  <si>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</si>
  <si>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</si>
  <si>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</si>
  <si>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</si>
  <si>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</si>
  <si>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</si>
  <si>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</si>
  <si>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</si>
  <si>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</si>
  <si>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</si>
  <si>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</si>
  <si>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</si>
  <si>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</si>
  <si>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</si>
  <si>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</si>
  <si>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</si>
  <si>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</si>
  <si>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</si>
  <si>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</si>
  <si>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</si>
  <si>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</si>
  <si>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</si>
  <si>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</si>
  <si>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</si>
  <si>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</si>
  <si>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</si>
  <si>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</si>
  <si>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</si>
  <si>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</si>
  <si>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</si>
  <si>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</si>
  <si>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</si>
  <si>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</si>
  <si>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</si>
  <si>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</si>
  <si>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</si>
  <si>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</si>
  <si>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</si>
  <si>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</si>
  <si>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</si>
  <si>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</si>
  <si>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</si>
  <si>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</si>
  <si>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</si>
  <si>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</si>
  <si>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</si>
  <si>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</si>
  <si>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</si>
  <si>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</si>
  <si>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</si>
  <si>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</si>
  <si>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</si>
  <si>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</si>
  <si>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</si>
  <si>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</si>
  <si>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</si>
  <si>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</si>
  <si>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</si>
  <si>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</si>
  <si>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</si>
  <si>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</si>
  <si>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</si>
  <si>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</si>
  <si>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</si>
  <si>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</si>
  <si>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</si>
  <si>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</si>
  <si>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</si>
  <si>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</si>
  <si>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</si>
  <si>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</si>
  <si>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</si>
  <si>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</si>
  <si>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</si>
  <si>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</si>
  <si>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</si>
  <si>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</si>
  <si>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</si>
  <si>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</si>
  <si>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</si>
  <si>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</si>
  <si>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</si>
  <si>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</si>
  <si>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</si>
  <si>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</si>
  <si>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</si>
  <si>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</si>
  <si>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</si>
  <si>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</si>
  <si>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</si>
  <si>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</si>
  <si>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</si>
  <si>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</si>
  <si>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</si>
  <si>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</si>
  <si>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</si>
  <si>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</si>
  <si>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</si>
  <si>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</si>
  <si>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</si>
  <si>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</si>
  <si>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</si>
  <si>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</si>
  <si>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</si>
  <si>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</si>
  <si>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</si>
  <si>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</si>
  <si>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</si>
  <si>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</si>
  <si>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</si>
  <si>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</si>
  <si>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</si>
  <si>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</si>
  <si>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</si>
  <si>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</si>
  <si>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</si>
  <si>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</si>
  <si>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</si>
  <si>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</si>
  <si>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</si>
  <si>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</si>
  <si>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</si>
  <si>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</si>
  <si>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</si>
  <si>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</si>
  <si>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</si>
  <si>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</si>
  <si>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</si>
  <si>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</si>
  <si>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</si>
  <si>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</si>
  <si>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</si>
  <si>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</si>
  <si>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</si>
  <si>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</si>
  <si>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</si>
  <si>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</si>
  <si>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</si>
  <si>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</si>
  <si>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</si>
  <si>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</si>
  <si>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</si>
  <si>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</si>
  <si>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</si>
  <si>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</si>
  <si>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</si>
  <si>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</si>
  <si>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</si>
  <si>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</si>
  <si>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</si>
  <si>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</si>
  <si>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</si>
  <si>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</si>
  <si>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</si>
  <si>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</si>
  <si>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</si>
  <si>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</si>
  <si>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</si>
  <si>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</si>
  <si>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</si>
  <si>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</si>
  <si>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</si>
  <si>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</si>
  <si>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</si>
  <si>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</si>
  <si>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</si>
  <si>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</si>
  <si>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</si>
  <si>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</si>
  <si>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</si>
  <si>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</si>
  <si>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</si>
  <si>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</si>
  <si>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</si>
  <si>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</si>
  <si>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</si>
  <si>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</si>
  <si>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</si>
  <si>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</si>
  <si>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</si>
  <si>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</si>
  <si>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</si>
  <si>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</si>
  <si>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</si>
  <si>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</si>
  <si>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</si>
  <si>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</si>
  <si>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</si>
  <si>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</si>
  <si>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</si>
  <si>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</si>
  <si>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</si>
  <si>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</si>
  <si>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</si>
  <si>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</si>
  <si>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</si>
  <si>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</si>
  <si>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</si>
  <si>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</si>
  <si>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</si>
  <si>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</si>
  <si>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</si>
  <si>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</si>
  <si>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</si>
  <si>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</si>
  <si>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</si>
  <si>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</si>
  <si>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</si>
  <si>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</si>
  <si>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</si>
  <si>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</si>
  <si>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</si>
  <si>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</si>
  <si>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</si>
  <si>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</si>
  <si>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</si>
  <si>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</si>
  <si>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</si>
  <si>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</si>
  <si>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</si>
  <si>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</si>
  <si>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</si>
  <si>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</si>
  <si>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</si>
  <si>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</si>
  <si>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</si>
  <si>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</si>
  <si>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</si>
  <si>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</si>
  <si>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</si>
  <si>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</si>
  <si>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</si>
  <si>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</si>
  <si>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</si>
  <si>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</si>
  <si>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</si>
  <si>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</si>
  <si>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</si>
  <si>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</si>
  <si>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</si>
  <si>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</si>
  <si>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</si>
  <si>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</si>
  <si>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</si>
  <si>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</si>
  <si>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</si>
  <si>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</si>
  <si>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</si>
  <si>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</si>
  <si>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</si>
  <si>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</si>
  <si>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</si>
  <si>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</si>
  <si>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</si>
  <si>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</si>
  <si>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</si>
  <si>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</si>
  <si>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</si>
  <si>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</si>
  <si>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</si>
  <si>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</si>
  <si>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</si>
  <si>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</si>
  <si>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</si>
  <si>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</si>
  <si>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</si>
  <si>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</si>
  <si>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</si>
  <si>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</si>
  <si>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</si>
  <si>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</si>
  <si>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</si>
  <si>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</si>
  <si>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</si>
  <si>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</si>
  <si>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</si>
  <si>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</si>
  <si>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</si>
  <si>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</si>
  <si>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</si>
  <si>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</si>
  <si>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</si>
  <si>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</si>
  <si>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</si>
  <si>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</si>
  <si>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</si>
  <si>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</si>
  <si>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</si>
  <si>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</si>
  <si>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</si>
  <si>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</si>
  <si>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</si>
  <si>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</si>
  <si>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</si>
  <si>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</si>
  <si>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</si>
  <si>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</si>
  <si>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</si>
  <si>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</si>
  <si>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</si>
  <si>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</si>
  <si>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</si>
  <si>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</si>
  <si>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</si>
  <si>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</si>
  <si>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</si>
  <si>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</si>
  <si>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</si>
  <si>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</si>
  <si>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</si>
  <si>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</si>
  <si>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</si>
  <si>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</si>
  <si>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</si>
  <si>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</si>
  <si>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</si>
  <si>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</si>
  <si>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</si>
  <si>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</si>
  <si>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</si>
  <si>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</si>
  <si>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</si>
  <si>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</si>
  <si>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</si>
  <si>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</si>
  <si>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</si>
  <si>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</si>
  <si>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</si>
  <si>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</si>
  <si>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</si>
  <si>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</si>
  <si>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</si>
  <si>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</si>
  <si>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</si>
  <si>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</si>
  <si>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</si>
  <si>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</si>
  <si>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</si>
  <si>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</si>
  <si>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</si>
  <si>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</si>
  <si>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</si>
  <si>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</si>
  <si>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</si>
  <si>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</si>
  <si>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</si>
  <si>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</si>
  <si>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</si>
  <si>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</si>
  <si>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</si>
  <si>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</si>
  <si>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</si>
  <si>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</si>
  <si>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</si>
  <si>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</si>
  <si>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</si>
  <si>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</si>
  <si>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</si>
  <si>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</si>
  <si>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</si>
  <si>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</si>
  <si>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</si>
  <si>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</si>
  <si>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</si>
  <si>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</si>
  <si>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</si>
  <si>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</si>
  <si>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</si>
  <si>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</si>
  <si>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</si>
  <si>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</si>
  <si>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</si>
  <si>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</si>
  <si>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</si>
  <si>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</si>
  <si>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</si>
  <si>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</si>
  <si>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</si>
  <si>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</si>
  <si>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</si>
  <si>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</si>
  <si>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</si>
  <si>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</si>
  <si>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</si>
  <si>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</si>
  <si>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</si>
  <si>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</si>
  <si>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</si>
  <si>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</si>
  <si>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</si>
  <si>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</si>
  <si>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</si>
  <si>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</si>
  <si>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</si>
  <si>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</si>
  <si>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</si>
  <si>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</si>
  <si>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</si>
  <si>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</si>
  <si>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</si>
  <si>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</si>
  <si>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</si>
  <si>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</si>
  <si>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</si>
  <si>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</si>
  <si>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</si>
  <si>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</si>
  <si>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</si>
  <si>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</si>
  <si>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</si>
  <si>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</si>
  <si>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</si>
  <si>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</si>
  <si>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</si>
  <si>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</si>
  <si>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</si>
  <si>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</si>
  <si>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</si>
  <si>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</si>
  <si>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</si>
  <si>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</si>
  <si>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</si>
  <si>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</si>
  <si>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</si>
  <si>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</si>
  <si>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</si>
  <si>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</si>
  <si>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</si>
  <si>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</si>
  <si>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</si>
  <si>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</si>
  <si>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</si>
  <si>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</si>
  <si>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</si>
  <si>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</si>
  <si>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</si>
  <si>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</si>
  <si>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</si>
  <si>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</si>
  <si>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</si>
  <si>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</si>
  <si>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</si>
  <si>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</si>
  <si>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</si>
  <si>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</si>
  <si>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</si>
  <si>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</si>
  <si>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</si>
  <si>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</si>
  <si>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</si>
  <si>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</si>
  <si>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</si>
  <si>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</si>
  <si>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</si>
  <si>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</si>
  <si>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</si>
  <si>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</si>
  <si>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</si>
  <si>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</si>
  <si>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</si>
  <si>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</si>
  <si>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</si>
  <si>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</si>
  <si>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</si>
  <si>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</si>
  <si>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</si>
  <si>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</si>
  <si>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</si>
  <si>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</si>
  <si>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</si>
  <si>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</si>
  <si>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</si>
  <si>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</si>
  <si>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</si>
  <si>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</si>
  <si>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</si>
  <si>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</si>
  <si>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</si>
  <si>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</si>
  <si>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</si>
  <si>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</si>
  <si>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</si>
  <si>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</si>
  <si>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</si>
  <si>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</si>
  <si>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</si>
  <si>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</si>
  <si>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</si>
  <si>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</si>
  <si>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</si>
  <si>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</si>
  <si>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</si>
  <si>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</si>
  <si>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</si>
  <si>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</si>
  <si>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</si>
  <si>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</si>
  <si>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</si>
  <si>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</si>
  <si>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</si>
  <si>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</si>
  <si>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</si>
  <si>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</si>
  <si>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</si>
  <si>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</si>
  <si>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</si>
  <si>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</si>
  <si>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</si>
  <si>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</si>
  <si>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</si>
  <si>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</si>
  <si>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</si>
  <si>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</si>
  <si>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</si>
  <si>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</si>
  <si>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</si>
  <si>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</si>
  <si>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</si>
  <si>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</si>
  <si>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</si>
  <si>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</si>
  <si>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</si>
  <si>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</si>
  <si>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</si>
  <si>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</si>
  <si>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</si>
  <si>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</si>
  <si>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</si>
  <si>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</si>
  <si>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</si>
  <si>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</si>
  <si>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</si>
  <si>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</si>
  <si>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</si>
  <si>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</si>
  <si>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</si>
  <si>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</si>
  <si>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</si>
  <si>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</si>
  <si>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</si>
  <si>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</si>
  <si>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</si>
  <si>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</si>
  <si>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</si>
  <si>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</si>
  <si>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</si>
  <si>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</si>
  <si>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</si>
  <si>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</si>
  <si>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</si>
  <si>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</si>
  <si>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</si>
  <si>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</si>
  <si>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</si>
  <si>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</si>
  <si>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</si>
  <si>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</si>
  <si>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</si>
  <si>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</si>
  <si>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</si>
  <si>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</si>
  <si>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</si>
  <si>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</si>
  <si>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</si>
  <si>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</si>
  <si>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</si>
  <si>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</si>
  <si>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</si>
  <si>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</si>
  <si>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</si>
  <si>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</si>
  <si>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</si>
  <si>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</si>
  <si>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</si>
  <si>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</si>
  <si>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</si>
  <si>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</si>
  <si>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</si>
  <si>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</si>
  <si>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</si>
  <si>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</si>
  <si>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</si>
  <si>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</si>
  <si>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</si>
  <si>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</si>
  <si>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</si>
  <si>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</si>
  <si>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</si>
  <si>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</si>
  <si>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</si>
  <si>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</si>
  <si>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</si>
  <si>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</si>
  <si>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</si>
  <si>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</si>
  <si>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</si>
  <si>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</si>
  <si>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</si>
  <si>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</si>
  <si>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</si>
  <si>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</si>
  <si>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</si>
  <si>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</si>
  <si>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</si>
  <si>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</si>
  <si>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</si>
  <si>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</si>
  <si>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</si>
  <si>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</si>
  <si>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</si>
  <si>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</si>
  <si>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</si>
  <si>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</si>
  <si>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</si>
  <si>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</si>
  <si>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</si>
  <si>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</si>
  <si>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</si>
  <si>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</si>
  <si>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</si>
  <si>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</si>
  <si>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</si>
  <si>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</si>
  <si>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</si>
  <si>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</si>
  <si>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</si>
  <si>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</si>
  <si>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</si>
  <si>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</si>
  <si>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</si>
  <si>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</si>
  <si>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</si>
  <si>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</si>
  <si>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</si>
  <si>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</si>
  <si>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</si>
  <si>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</si>
  <si>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</si>
  <si>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</si>
  <si>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</si>
  <si>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</si>
  <si>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</si>
  <si>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</si>
  <si>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</si>
  <si>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</si>
  <si>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</si>
  <si>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</si>
  <si>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</si>
  <si>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</si>
  <si>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</si>
  <si>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</si>
  <si>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</si>
  <si>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</si>
  <si>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</si>
  <si>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</si>
  <si>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</si>
  <si>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</si>
  <si>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</si>
  <si>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</si>
  <si>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</si>
  <si>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</si>
  <si>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</si>
  <si>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</si>
  <si>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</si>
  <si>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</si>
  <si>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</si>
  <si>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</si>
  <si>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</si>
  <si>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</si>
  <si>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</si>
  <si>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</si>
  <si>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</si>
  <si>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</si>
  <si>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</si>
  <si>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</si>
  <si>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</si>
  <si>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</si>
  <si>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</si>
  <si>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</si>
  <si>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</si>
  <si>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</si>
  <si>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</si>
  <si>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</si>
  <si>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</si>
  <si>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</si>
  <si>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</si>
  <si>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</si>
  <si>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</si>
  <si>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</si>
  <si>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</si>
  <si>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</si>
  <si>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</si>
  <si>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</si>
  <si>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</si>
  <si>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</si>
  <si>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</si>
  <si>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</si>
  <si>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</si>
  <si>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</si>
  <si>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</si>
  <si>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</si>
  <si>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</si>
  <si>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</si>
  <si>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</si>
  <si>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</si>
  <si>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</si>
  <si>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</si>
  <si>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</si>
  <si>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</si>
  <si>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</si>
  <si>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</si>
  <si>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</si>
  <si>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</si>
  <si>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</si>
  <si>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</si>
  <si>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</si>
  <si>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</si>
  <si>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</si>
  <si>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</si>
  <si>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</si>
  <si>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</si>
  <si>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</si>
  <si>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</si>
  <si>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</si>
  <si>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</si>
  <si>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</si>
  <si>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</si>
  <si>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</si>
  <si>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</si>
  <si>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</si>
  <si>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</si>
  <si>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</si>
  <si>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</si>
  <si>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</si>
  <si>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</si>
  <si>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</si>
  <si>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</si>
  <si>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</si>
  <si>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</si>
  <si>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</si>
  <si>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</si>
  <si>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</si>
  <si>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</si>
  <si>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</si>
  <si>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</si>
  <si>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</si>
  <si>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</si>
  <si>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</si>
  <si>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</si>
  <si>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</si>
  <si>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</si>
  <si>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</si>
  <si>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</si>
  <si>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</si>
  <si>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</si>
  <si>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</si>
  <si>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</si>
  <si>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</si>
  <si>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</si>
  <si>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</si>
  <si>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</si>
  <si>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</si>
  <si>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</si>
  <si>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</si>
  <si>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</si>
  <si>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</si>
  <si>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</si>
  <si>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</si>
  <si>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</si>
  <si>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</si>
  <si>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</si>
  <si>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</si>
  <si>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</si>
  <si>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</si>
  <si>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</si>
  <si>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</si>
  <si>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</si>
  <si>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</si>
  <si>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</si>
  <si>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</si>
  <si>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</si>
  <si>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</si>
  <si>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</si>
  <si>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</si>
  <si>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</si>
  <si>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</si>
  <si>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</si>
  <si>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</si>
  <si>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</si>
  <si>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</si>
  <si>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</si>
  <si>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</si>
  <si>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</si>
  <si>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</si>
  <si>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</si>
  <si>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</si>
  <si>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</si>
  <si>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</si>
  <si>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</si>
  <si>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</si>
  <si>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</si>
  <si>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</si>
  <si>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</si>
  <si>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</si>
  <si>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</si>
  <si>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</si>
  <si>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</si>
  <si>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</si>
  <si>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</si>
  <si>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</si>
  <si>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</si>
  <si>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</si>
  <si>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</si>
  <si>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</si>
  <si>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</si>
  <si>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</si>
  <si>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</si>
  <si>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</si>
  <si>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</si>
  <si>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</si>
  <si>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</si>
  <si>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</si>
  <si>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</si>
  <si>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</si>
  <si>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</si>
  <si>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</si>
  <si>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</si>
  <si>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</si>
  <si>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</si>
  <si>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</si>
  <si>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</si>
  <si>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</si>
  <si>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</si>
  <si>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</si>
  <si>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</si>
  <si>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</si>
  <si>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</si>
  <si>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</si>
  <si>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</si>
  <si>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</si>
  <si>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</si>
  <si>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</si>
  <si>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</si>
  <si>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</si>
  <si>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</si>
  <si>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</si>
  <si>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</si>
  <si>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</si>
  <si>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</si>
  <si>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</si>
  <si>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</si>
  <si>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</si>
  <si>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</si>
  <si>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</si>
  <si>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</si>
  <si>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</si>
  <si>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</si>
  <si>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</si>
  <si>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</si>
  <si>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</si>
  <si>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</si>
  <si>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</si>
  <si>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</si>
  <si>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</si>
  <si>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</si>
  <si>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</si>
  <si>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</si>
  <si>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</si>
  <si>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</si>
  <si>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</si>
  <si>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</si>
  <si>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</si>
  <si>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</si>
  <si>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</si>
  <si>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</si>
  <si>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</si>
  <si>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</si>
  <si>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</si>
  <si>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</si>
  <si>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</si>
  <si>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</si>
  <si>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</si>
  <si>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</si>
  <si>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</si>
  <si>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</si>
  <si>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</si>
  <si>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</si>
  <si>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</si>
  <si>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</si>
  <si>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</si>
  <si>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</si>
  <si>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</si>
  <si>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</si>
  <si>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</si>
  <si>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</si>
  <si>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</si>
  <si>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</si>
  <si>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</si>
  <si>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</si>
  <si>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</si>
  <si>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</si>
  <si>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</si>
  <si>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</si>
  <si>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</si>
  <si>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</si>
  <si>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</si>
  <si>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</si>
  <si>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</si>
  <si>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</si>
  <si>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</si>
  <si>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</si>
  <si>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</si>
  <si>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</si>
  <si>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</si>
  <si>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</si>
  <si>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</si>
  <si>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</si>
  <si>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</si>
  <si>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</si>
  <si>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</si>
  <si>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</si>
  <si>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</si>
  <si>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</si>
  <si>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</si>
  <si>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</si>
  <si>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</si>
  <si>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</si>
  <si>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2021-13-20000025.0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</si>
</sst>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0" zoomScale="55" zoomScaleNormal="55" zoomScaleSheetLayoutView="40" zoomScalePageLayoutView="40" workbookViewId="0">
      <selection activeCell="L29" sqref="L2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2683</v>
      </c>
      <c r="D15" s="35"/>
      <c r="E15" s="35"/>
      <c r="F15" s="5"/>
      <c r="G15" s="32" t="s">
        <v>1168</v>
      </c>
      <c r="H15" s="103" t="s">
        <v>208</v>
      </c>
      <c r="I15" s="32" t="s">
        <v>2624</v>
      </c>
      <c r="J15" s="108" t="s">
        <v>2626</v>
      </c>
      <c r="L15" s="224" t="s">
        <v>8</v>
      </c>
      <c r="M15" s="224"/>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
      <c r="A20" s="9"/>
      <c r="B20" s="109">
        <v>900612066</v>
      </c>
      <c r="C20" s="5"/>
      <c r="D20" s="73"/>
      <c r="E20" s="5"/>
      <c r="F20" s="5"/>
      <c r="G20" s="5"/>
      <c r="H20" s="243"/>
      <c r="I20" s="149" t="s">
        <v>208</v>
      </c>
      <c r="J20" s="150" t="s">
        <v>240</v>
      </c>
      <c r="K20" s="151">
        <v>2571050293</v>
      </c>
      <c r="L20" s="152">
        <v>44193</v>
      </c>
      <c r="M20" s="152">
        <v>44561</v>
      </c>
      <c r="N20" s="135">
        <f>+(M20-L20)/30</f>
        <v>12.266666666666667</v>
      </c>
      <c r="O20" s="138"/>
      <c r="U20" s="134"/>
      <c r="V20" s="105">
        <f ca="1">NOW()</f>
        <v>44191.449009722222</v>
      </c>
      <c r="W20" s="105">
        <f ca="1">NOW()</f>
        <v>44191.449009722222</v>
      </c>
    </row>
    <row r="21" spans="1:23" ht="30" customHeight="1" outlineLevel="1" x14ac:dyDescent="0.3">
      <c r="A21" s="9"/>
      <c r="B21" s="71"/>
      <c r="C21" s="5"/>
      <c r="D21" s="5"/>
      <c r="E21" s="5"/>
      <c r="F21" s="5"/>
      <c r="G21" s="5"/>
      <c r="H21" s="70"/>
      <c r="I21" s="149" t="s">
        <v>208</v>
      </c>
      <c r="J21" s="150" t="s">
        <v>240</v>
      </c>
      <c r="K21" s="151">
        <v>2571050293</v>
      </c>
      <c r="L21" s="152">
        <v>44193</v>
      </c>
      <c r="M21" s="152">
        <v>44561</v>
      </c>
      <c r="N21" s="135">
        <f t="shared" ref="N21:N35" si="0">+(M21-L21)/30</f>
        <v>12.266666666666667</v>
      </c>
      <c r="O21" s="139"/>
    </row>
    <row r="22" spans="1:23" ht="30" customHeight="1" outlineLevel="1" x14ac:dyDescent="0.3">
      <c r="A22" s="9"/>
      <c r="B22" s="71"/>
      <c r="C22" s="5"/>
      <c r="D22" s="5"/>
      <c r="E22" s="5"/>
      <c r="F22" s="5"/>
      <c r="G22" s="5"/>
      <c r="H22" s="70"/>
      <c r="I22" s="149" t="s">
        <v>208</v>
      </c>
      <c r="J22" s="150" t="s">
        <v>211</v>
      </c>
      <c r="K22" s="151">
        <v>2571050293</v>
      </c>
      <c r="L22" s="152">
        <v>44193</v>
      </c>
      <c r="M22" s="152">
        <v>44561</v>
      </c>
      <c r="N22" s="136">
        <f t="shared" ref="N22:N33" si="1">+(M22-L22)/30</f>
        <v>12.266666666666667</v>
      </c>
      <c r="O22" s="139"/>
    </row>
    <row r="23" spans="1:23" ht="30" customHeight="1" outlineLevel="1" x14ac:dyDescent="0.3">
      <c r="A23" s="9"/>
      <c r="B23" s="101"/>
      <c r="C23" s="21"/>
      <c r="D23" s="21"/>
      <c r="E23" s="21"/>
      <c r="F23" s="5"/>
      <c r="G23" s="5"/>
      <c r="H23" s="70"/>
      <c r="I23" s="149" t="s">
        <v>208</v>
      </c>
      <c r="J23" s="150" t="s">
        <v>211</v>
      </c>
      <c r="K23" s="151">
        <v>2571050293</v>
      </c>
      <c r="L23" s="152">
        <v>44193</v>
      </c>
      <c r="M23" s="152">
        <v>44561</v>
      </c>
      <c r="N23" s="136">
        <f t="shared" si="1"/>
        <v>12.266666666666667</v>
      </c>
      <c r="O23" s="139"/>
      <c r="Q23" s="104"/>
      <c r="R23" s="55"/>
      <c r="S23" s="105"/>
      <c r="T23" s="105"/>
    </row>
    <row r="24" spans="1:23" ht="30" customHeight="1" outlineLevel="1" x14ac:dyDescent="0.3">
      <c r="A24" s="9"/>
      <c r="B24" s="101"/>
      <c r="C24" s="21"/>
      <c r="D24" s="21"/>
      <c r="E24" s="21"/>
      <c r="F24" s="5"/>
      <c r="G24" s="5"/>
      <c r="H24" s="70"/>
      <c r="I24" s="149" t="s">
        <v>208</v>
      </c>
      <c r="J24" s="150" t="s">
        <v>211</v>
      </c>
      <c r="K24" s="151">
        <v>2571050293</v>
      </c>
      <c r="L24" s="152">
        <v>44193</v>
      </c>
      <c r="M24" s="152">
        <v>44561</v>
      </c>
      <c r="N24" s="136">
        <f t="shared" si="1"/>
        <v>12.266666666666667</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9"/>
      <c r="I37" s="130"/>
      <c r="J37" s="130"/>
      <c r="K37" s="130"/>
      <c r="L37" s="130"/>
      <c r="M37" s="130"/>
      <c r="N37" s="130"/>
      <c r="O37" s="131"/>
    </row>
    <row r="38" spans="1:16" ht="21" customHeight="1" x14ac:dyDescent="0.3">
      <c r="A38" s="9"/>
      <c r="B38" s="238" t="str">
        <f>VLOOKUP(B20,EAS!A2:B1439,2,0)</f>
        <v xml:space="preserve">ASOCIACIÓN DE PRODUCTORES DE LA REGION CARIBE </v>
      </c>
      <c r="C38" s="238"/>
      <c r="D38" s="238"/>
      <c r="E38" s="238"/>
      <c r="F38" s="238"/>
      <c r="G38" s="5"/>
      <c r="H38" s="132"/>
      <c r="I38" s="247" t="s">
        <v>7</v>
      </c>
      <c r="J38" s="247"/>
      <c r="K38" s="247"/>
      <c r="L38" s="247"/>
      <c r="M38" s="247"/>
      <c r="N38" s="247"/>
      <c r="O38" s="133"/>
    </row>
    <row r="39" spans="1:16" ht="42.9" customHeight="1" thickBot="1" x14ac:dyDescent="0.35">
      <c r="A39" s="10"/>
      <c r="B39" s="11"/>
      <c r="C39" s="11"/>
      <c r="D39" s="11"/>
      <c r="E39" s="11"/>
      <c r="F39" s="11"/>
      <c r="G39" s="11"/>
      <c r="H39" s="10"/>
      <c r="I39" s="233" t="s">
        <v>2682</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6"/>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6"/>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22" t="s">
        <v>2676</v>
      </c>
      <c r="C48" s="112" t="s">
        <v>32</v>
      </c>
      <c r="D48" s="110"/>
      <c r="E48" s="145">
        <v>42390</v>
      </c>
      <c r="F48" s="145">
        <v>42725</v>
      </c>
      <c r="G48" s="160">
        <f>IF(AND(E48&lt;&gt;"",F48&lt;&gt;""),((F48-E48)/30),"")</f>
        <v>11.166666666666666</v>
      </c>
      <c r="H48" s="114" t="s">
        <v>2677</v>
      </c>
      <c r="I48" s="113" t="s">
        <v>711</v>
      </c>
      <c r="J48" s="113" t="s">
        <v>713</v>
      </c>
      <c r="K48" s="116">
        <v>8420000</v>
      </c>
      <c r="L48" s="115" t="s">
        <v>1148</v>
      </c>
      <c r="M48" s="117">
        <v>1</v>
      </c>
      <c r="N48" s="115" t="s">
        <v>27</v>
      </c>
      <c r="O48" s="115" t="s">
        <v>26</v>
      </c>
      <c r="P48" s="78"/>
    </row>
    <row r="49" spans="1:16" s="6" customFormat="1" ht="24.75" customHeight="1" x14ac:dyDescent="0.3">
      <c r="A49" s="143">
        <v>2</v>
      </c>
      <c r="B49" s="111" t="s">
        <v>2676</v>
      </c>
      <c r="C49" s="112" t="s">
        <v>32</v>
      </c>
      <c r="D49" s="110"/>
      <c r="E49" s="145">
        <v>42748</v>
      </c>
      <c r="F49" s="145">
        <v>43082</v>
      </c>
      <c r="G49" s="160">
        <f t="shared" ref="G49:G50" si="2">IF(AND(E49&lt;&gt;"",F49&lt;&gt;""),((F49-E49)/30),"")</f>
        <v>11.133333333333333</v>
      </c>
      <c r="H49" s="122" t="s">
        <v>2677</v>
      </c>
      <c r="I49" s="113" t="s">
        <v>711</v>
      </c>
      <c r="J49" s="113" t="s">
        <v>713</v>
      </c>
      <c r="K49" s="116">
        <v>11863000</v>
      </c>
      <c r="L49" s="115" t="s">
        <v>1148</v>
      </c>
      <c r="M49" s="117">
        <v>1</v>
      </c>
      <c r="N49" s="115" t="s">
        <v>27</v>
      </c>
      <c r="O49" s="115" t="s">
        <v>26</v>
      </c>
      <c r="P49" s="78"/>
    </row>
    <row r="50" spans="1:16" s="6" customFormat="1" ht="24.75" customHeight="1" x14ac:dyDescent="0.3">
      <c r="A50" s="143">
        <v>3</v>
      </c>
      <c r="B50" s="111" t="s">
        <v>2676</v>
      </c>
      <c r="C50" s="112" t="s">
        <v>32</v>
      </c>
      <c r="D50" s="110"/>
      <c r="E50" s="145">
        <v>43115</v>
      </c>
      <c r="F50" s="145">
        <v>43449</v>
      </c>
      <c r="G50" s="160">
        <f t="shared" si="2"/>
        <v>11.133333333333333</v>
      </c>
      <c r="H50" s="119" t="s">
        <v>2677</v>
      </c>
      <c r="I50" s="113" t="s">
        <v>711</v>
      </c>
      <c r="J50" s="113" t="s">
        <v>713</v>
      </c>
      <c r="K50" s="116">
        <v>10150000</v>
      </c>
      <c r="L50" s="115" t="s">
        <v>1148</v>
      </c>
      <c r="M50" s="117">
        <v>1</v>
      </c>
      <c r="N50" s="115" t="s">
        <v>27</v>
      </c>
      <c r="O50" s="115" t="s">
        <v>26</v>
      </c>
      <c r="P50" s="78"/>
    </row>
    <row r="51" spans="1:16" s="6" customFormat="1" ht="24.75" customHeight="1" outlineLevel="1" x14ac:dyDescent="0.3">
      <c r="A51" s="143">
        <v>4</v>
      </c>
      <c r="B51" s="111" t="s">
        <v>2676</v>
      </c>
      <c r="C51" s="112" t="s">
        <v>32</v>
      </c>
      <c r="D51" s="110"/>
      <c r="E51" s="145">
        <v>43483</v>
      </c>
      <c r="F51" s="145">
        <v>43695</v>
      </c>
      <c r="G51" s="160">
        <f t="shared" ref="G51:G107" si="3">IF(AND(E51&lt;&gt;"",F51&lt;&gt;""),((F51-E51)/30),"")</f>
        <v>7.0666666666666664</v>
      </c>
      <c r="H51" s="114" t="s">
        <v>2677</v>
      </c>
      <c r="I51" s="113" t="s">
        <v>711</v>
      </c>
      <c r="J51" s="113" t="s">
        <v>713</v>
      </c>
      <c r="K51" s="116">
        <v>9642000</v>
      </c>
      <c r="L51" s="115" t="s">
        <v>1148</v>
      </c>
      <c r="M51" s="117">
        <v>1</v>
      </c>
      <c r="N51" s="115" t="s">
        <v>27</v>
      </c>
      <c r="O51" s="115" t="s">
        <v>26</v>
      </c>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6"/>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5" t="s">
        <v>2643</v>
      </c>
      <c r="J167" s="216"/>
      <c r="K167" s="216"/>
      <c r="L167" s="216"/>
      <c r="M167" s="216"/>
      <c r="N167" s="216"/>
      <c r="O167" s="217"/>
      <c r="U167" s="51"/>
    </row>
    <row r="168" spans="1:28" x14ac:dyDescent="0.3">
      <c r="A168" s="9"/>
      <c r="B168" s="234" t="s">
        <v>2658</v>
      </c>
      <c r="C168" s="234"/>
      <c r="D168" s="234"/>
      <c r="E168" s="8"/>
      <c r="F168" s="5"/>
      <c r="H168" s="81" t="s">
        <v>2657</v>
      </c>
      <c r="I168" s="215"/>
      <c r="J168" s="216"/>
      <c r="K168" s="216"/>
      <c r="L168" s="216"/>
      <c r="M168" s="216"/>
      <c r="N168" s="216"/>
      <c r="O168" s="21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6"/>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4" x14ac:dyDescent="0.3">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385657543.94999999</v>
      </c>
      <c r="F185" s="92"/>
      <c r="G185" s="93"/>
      <c r="H185" s="88"/>
      <c r="I185" s="90" t="s">
        <v>2627</v>
      </c>
      <c r="J185" s="166">
        <f>+SUM(M179:M183)</f>
        <v>0.02</v>
      </c>
      <c r="K185" s="236" t="s">
        <v>2628</v>
      </c>
      <c r="L185" s="236"/>
      <c r="M185" s="94">
        <f>+J185*(SUM(K20:K35))</f>
        <v>257105029.30000001</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6"/>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5" t="s">
        <v>2636</v>
      </c>
      <c r="C192" s="195"/>
      <c r="E192" s="5" t="s">
        <v>20</v>
      </c>
      <c r="H192" s="26" t="s">
        <v>24</v>
      </c>
      <c r="J192" s="5" t="s">
        <v>2637</v>
      </c>
      <c r="K192" s="5"/>
      <c r="M192" s="5"/>
      <c r="N192" s="5"/>
      <c r="O192" s="8"/>
      <c r="Q192" s="154"/>
      <c r="R192" s="155"/>
      <c r="S192" s="155"/>
      <c r="T192" s="154"/>
    </row>
    <row r="193" spans="1:18" x14ac:dyDescent="0.3">
      <c r="A193" s="9"/>
      <c r="C193" s="125">
        <v>43815</v>
      </c>
      <c r="D193" s="5"/>
      <c r="E193" s="126">
        <v>3382</v>
      </c>
      <c r="F193" s="5"/>
      <c r="G193" s="5"/>
      <c r="H193" s="147" t="s">
        <v>2678</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2678</v>
      </c>
      <c r="D211" s="21"/>
      <c r="G211" s="27" t="s">
        <v>2620</v>
      </c>
      <c r="H211" s="148" t="s">
        <v>2679</v>
      </c>
      <c r="J211" s="27" t="s">
        <v>2622</v>
      </c>
      <c r="K211" s="148" t="s">
        <v>2679</v>
      </c>
      <c r="L211" s="21"/>
      <c r="M211" s="21"/>
      <c r="N211" s="21"/>
      <c r="O211" s="8"/>
    </row>
    <row r="212" spans="1:15" x14ac:dyDescent="0.3">
      <c r="A212" s="9"/>
      <c r="B212" s="27" t="s">
        <v>2619</v>
      </c>
      <c r="C212" s="147" t="s">
        <v>2678</v>
      </c>
      <c r="D212" s="21"/>
      <c r="G212" s="27" t="s">
        <v>2621</v>
      </c>
      <c r="H212" s="148" t="s">
        <v>2680</v>
      </c>
      <c r="J212" s="27" t="s">
        <v>2623</v>
      </c>
      <c r="K212" s="147"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2020-11-20T15:12:35Z</cp:lastPrinted>
  <dcterms:created xsi:type="dcterms:W3CDTF">2020-10-14T21:57:42Z</dcterms:created>
  <dcterms:modified xsi:type="dcterms:W3CDTF">2020-12-26T15:46:38Z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