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LARRIN LLAMIL MOSQUERA M\1. 2021 - ICBF\26. CANTON DE SAN PABLO\"/>
    </mc:Choice>
  </mc:AlternateContent>
  <xr:revisionPtr revIDLastSave="0" documentId="13_ncr:1_{2069267E-42A8-4282-BF95-49BFEA4B074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<sst xmlns="http://schemas.openxmlformats.org/spreadsheetml/2006/main" count="3075" uniqueCount="2698">
  <si>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</si>
  <si>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</si>
  <si>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</si>
  <si>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</si>
  <si>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</si>
  <si>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</si>
  <si>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</si>
  <si>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</si>
  <si>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</si>
  <si>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</si>
  <si>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</si>
  <si>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</si>
  <si>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</si>
  <si>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</si>
  <si>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</si>
  <si>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</si>
  <si>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</si>
  <si>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</si>
  <si>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</si>
  <si>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</si>
  <si>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</si>
  <si>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</si>
  <si>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</si>
  <si>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</si>
  <si>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</si>
  <si>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</si>
  <si>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</si>
  <si>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</si>
  <si>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</si>
  <si>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</si>
  <si>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</si>
  <si>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</si>
  <si>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</si>
  <si>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</si>
  <si>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</si>
  <si>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</si>
  <si>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</si>
  <si>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</si>
  <si>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</si>
  <si>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</si>
  <si>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</si>
  <si>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</si>
  <si>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</si>
  <si>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</si>
  <si>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</si>
  <si>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</si>
  <si>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</si>
  <si>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</si>
  <si>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</si>
  <si>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</si>
  <si>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</si>
  <si>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</si>
  <si>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</si>
  <si>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</si>
  <si>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</si>
  <si>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</si>
  <si>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</si>
  <si>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</si>
  <si>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</si>
  <si>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</si>
  <si>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</si>
  <si>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</si>
  <si>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</si>
  <si>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</si>
  <si>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</si>
  <si>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</si>
  <si>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</si>
  <si>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</si>
  <si>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</si>
  <si>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</si>
  <si>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</si>
  <si>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</si>
  <si>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</si>
  <si>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</si>
  <si>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</si>
  <si>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</si>
  <si>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</si>
  <si>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</si>
  <si>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</si>
  <si>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</si>
  <si>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</si>
  <si>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</si>
  <si>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</si>
  <si>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</si>
  <si>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</si>
  <si>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</si>
  <si>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</si>
  <si>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</si>
  <si>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</si>
  <si>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</si>
  <si>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</si>
  <si>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</si>
  <si>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</si>
  <si>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</si>
  <si>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</si>
  <si>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</si>
  <si>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</si>
  <si>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</si>
  <si>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</si>
  <si>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</si>
  <si>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</si>
  <si>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</si>
  <si>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</si>
  <si>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</si>
  <si>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</si>
  <si>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</si>
  <si>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</si>
  <si>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</si>
  <si>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</si>
  <si>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</si>
  <si>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</si>
  <si>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</si>
  <si>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</si>
  <si>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</si>
  <si>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</si>
  <si>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</si>
  <si>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</si>
  <si>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</si>
  <si>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</si>
  <si>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</si>
  <si>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</si>
  <si>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</si>
  <si>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</si>
  <si>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</si>
  <si>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</si>
  <si>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</si>
  <si>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</si>
  <si>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</si>
  <si>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</si>
  <si>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</si>
  <si>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</si>
  <si>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</si>
  <si>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</si>
  <si>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</si>
  <si>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</si>
  <si>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</si>
  <si>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</si>
  <si>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</si>
  <si>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</si>
  <si>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</si>
  <si>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</si>
  <si>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</si>
  <si>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</si>
  <si>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</si>
  <si>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</si>
  <si>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</si>
  <si>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</si>
  <si>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</si>
  <si>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</si>
  <si>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</si>
  <si>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</si>
  <si>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</si>
  <si>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</si>
  <si>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</si>
  <si>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</si>
  <si>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</si>
  <si>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</si>
  <si>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</si>
  <si>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</si>
  <si>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</si>
  <si>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</si>
  <si>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</si>
  <si>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</si>
  <si>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</si>
  <si>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</si>
  <si>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</si>
  <si>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</si>
  <si>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</si>
  <si>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</si>
  <si>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</si>
  <si>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</si>
  <si>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</si>
  <si>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</si>
  <si>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</si>
  <si>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</si>
  <si>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</si>
  <si>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</si>
  <si>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</si>
  <si>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</si>
  <si>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</si>
  <si>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</si>
  <si>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</si>
  <si>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</si>
  <si>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</si>
  <si>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</si>
  <si>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</si>
  <si>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</si>
  <si>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</si>
  <si>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</si>
  <si>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</si>
  <si>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</si>
  <si>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</si>
  <si>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</si>
  <si>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</si>
  <si>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</si>
  <si>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</si>
  <si>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</si>
  <si>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</si>
  <si>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</si>
  <si>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</si>
  <si>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</si>
  <si>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</si>
  <si>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</si>
  <si>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</si>
  <si>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</si>
  <si>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</si>
  <si>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</si>
  <si>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</si>
  <si>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</si>
  <si>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</si>
  <si>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</si>
  <si>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</si>
  <si>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</si>
  <si>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</si>
  <si>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</si>
  <si>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</si>
  <si>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</si>
  <si>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</si>
  <si>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</si>
  <si>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</si>
  <si>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</si>
  <si>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</si>
  <si>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</si>
  <si>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</si>
  <si>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</si>
  <si>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</si>
  <si>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</si>
  <si>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</si>
  <si>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</si>
  <si>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</si>
  <si>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</si>
  <si>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</si>
  <si>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</si>
  <si>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</si>
  <si>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</si>
  <si>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</si>
  <si>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</si>
  <si>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</si>
  <si>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</si>
  <si>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</si>
  <si>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</si>
  <si>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</si>
  <si>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</si>
  <si>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</si>
  <si>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</si>
  <si>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</si>
  <si>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</si>
  <si>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</si>
  <si>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</si>
  <si>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</si>
  <si>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</si>
  <si>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</si>
  <si>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</si>
  <si>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</si>
  <si>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</si>
  <si>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</si>
  <si>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</si>
  <si>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</si>
  <si>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</si>
  <si>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</si>
  <si>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</si>
  <si>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</si>
  <si>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</si>
  <si>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</si>
  <si>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</si>
  <si>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</si>
  <si>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</si>
  <si>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</si>
  <si>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</si>
  <si>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</si>
  <si>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</si>
  <si>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</si>
  <si>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</si>
  <si>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</si>
  <si>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</si>
  <si>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</si>
  <si>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</si>
  <si>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</si>
  <si>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</si>
  <si>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</si>
  <si>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</si>
  <si>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</si>
  <si>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</si>
  <si>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</si>
  <si>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</si>
  <si>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</si>
  <si>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</si>
  <si>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</si>
  <si>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</si>
  <si>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</si>
  <si>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</si>
  <si>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</si>
  <si>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</si>
  <si>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</si>
  <si>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</si>
  <si>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</si>
  <si>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</si>
  <si>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</si>
  <si>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</si>
  <si>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</si>
  <si>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</si>
  <si>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</si>
  <si>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</si>
  <si>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</si>
  <si>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</si>
  <si>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</si>
  <si>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</si>
  <si>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</si>
  <si>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</si>
  <si>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</si>
  <si>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</si>
  <si>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</si>
  <si>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</si>
  <si>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</si>
  <si>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</si>
  <si>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</si>
  <si>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</si>
  <si>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</si>
  <si>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</si>
  <si>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</si>
  <si>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</si>
  <si>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</si>
  <si>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</si>
  <si>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</si>
  <si>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</si>
  <si>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</si>
  <si>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</si>
  <si>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</si>
  <si>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</si>
  <si>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</si>
  <si>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</si>
  <si>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</si>
  <si>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</si>
  <si>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</si>
  <si>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</si>
  <si>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</si>
  <si>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</si>
  <si>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</si>
  <si>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</si>
  <si>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</si>
  <si>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</si>
  <si>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</si>
  <si>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</si>
  <si>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</si>
  <si>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</si>
  <si>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</si>
  <si>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</si>
  <si>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</si>
  <si>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</si>
  <si>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</si>
  <si>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</si>
  <si>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</si>
  <si>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</si>
  <si>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</si>
  <si>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</si>
  <si>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</si>
  <si>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</si>
  <si>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</si>
  <si>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</si>
  <si>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</si>
  <si>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</si>
  <si>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</si>
  <si>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</si>
  <si>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</si>
  <si>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</si>
  <si>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</si>
  <si>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</si>
  <si>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</si>
  <si>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</si>
  <si>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</si>
  <si>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</si>
  <si>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</si>
  <si>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</si>
  <si>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</si>
  <si>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</si>
  <si>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</si>
  <si>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</si>
  <si>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</si>
  <si>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</si>
  <si>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</si>
  <si>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</si>
  <si>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</si>
  <si>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</si>
  <si>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</si>
  <si>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</si>
  <si>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</si>
  <si>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</si>
  <si>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</si>
  <si>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</si>
  <si>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</si>
  <si>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</si>
  <si>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</si>
  <si>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</si>
  <si>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</si>
  <si>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</si>
  <si>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</si>
  <si>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</si>
  <si>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</si>
  <si>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</si>
  <si>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</si>
  <si>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</si>
  <si>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</si>
  <si>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</si>
  <si>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</si>
  <si>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</si>
  <si>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</si>
  <si>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</si>
  <si>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</si>
  <si>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</si>
  <si>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</si>
  <si>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</si>
  <si>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</si>
  <si>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</si>
  <si>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</si>
  <si>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</si>
  <si>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</si>
  <si>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</si>
  <si>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</si>
  <si>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</si>
  <si>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</si>
  <si>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</si>
  <si>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</si>
  <si>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</si>
  <si>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</si>
  <si>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</si>
  <si>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</si>
  <si>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</si>
  <si>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</si>
  <si>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</si>
  <si>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</si>
  <si>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</si>
  <si>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</si>
  <si>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</si>
  <si>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</si>
  <si>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</si>
  <si>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</si>
  <si>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</si>
  <si>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</si>
  <si>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</si>
  <si>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</si>
  <si>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</si>
  <si>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</si>
  <si>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</si>
  <si>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</si>
  <si>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</si>
  <si>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</si>
  <si>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</si>
  <si>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</si>
  <si>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</si>
  <si>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</si>
  <si>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</si>
  <si>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</si>
  <si>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</si>
  <si>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</si>
  <si>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</si>
  <si>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</si>
  <si>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</si>
  <si>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</si>
  <si>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</si>
  <si>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</si>
  <si>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</si>
  <si>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</si>
  <si>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</si>
  <si>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</si>
  <si>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</si>
  <si>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</si>
  <si>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</si>
  <si>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</si>
  <si>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</si>
  <si>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</si>
  <si>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</si>
  <si>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</si>
  <si>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</si>
  <si>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</si>
  <si>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</si>
  <si>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</si>
  <si>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</si>
  <si>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</si>
  <si>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</si>
  <si>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</si>
  <si>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</si>
  <si>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</si>
  <si>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</si>
  <si>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</si>
  <si>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</si>
  <si>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</si>
  <si>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</si>
  <si>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</si>
  <si>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</si>
  <si>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</si>
  <si>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</si>
  <si>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</si>
  <si>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</si>
  <si>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</si>
  <si>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</si>
  <si>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</si>
  <si>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</si>
  <si>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</si>
  <si>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</si>
  <si>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</si>
  <si>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</si>
  <si>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</si>
  <si>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</si>
  <si>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</si>
  <si>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</si>
  <si>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</si>
  <si>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</si>
  <si>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</si>
  <si>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</si>
  <si>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</si>
  <si>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</si>
  <si>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</si>
  <si>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</si>
  <si>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</si>
  <si>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</si>
  <si>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</si>
  <si>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</si>
  <si>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</si>
  <si>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</si>
  <si>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</si>
  <si>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</si>
  <si>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</si>
  <si>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</si>
  <si>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</si>
  <si>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</si>
  <si>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</si>
  <si>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</si>
  <si>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</si>
  <si>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</si>
  <si>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</si>
  <si>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</si>
  <si>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</si>
  <si>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</si>
  <si>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</si>
  <si>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</si>
  <si>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</si>
  <si>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</si>
  <si>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</si>
  <si>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</si>
  <si>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</si>
  <si>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</si>
  <si>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</si>
  <si>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</si>
  <si>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</si>
  <si>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</si>
  <si>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</si>
  <si>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</si>
  <si>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</si>
  <si>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</si>
  <si>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</si>
  <si>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</si>
  <si>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</si>
  <si>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</si>
  <si>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</si>
  <si>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</si>
  <si>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</si>
  <si>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</si>
  <si>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</si>
  <si>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</si>
  <si>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</si>
  <si>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</si>
  <si>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</si>
  <si>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</si>
  <si>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</si>
  <si>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</si>
  <si>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</si>
  <si>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</si>
  <si>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</si>
  <si>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</si>
  <si>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</si>
  <si>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</si>
  <si>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</si>
  <si>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</si>
  <si>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</si>
  <si>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</si>
  <si>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</si>
  <si>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</si>
  <si>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</si>
  <si>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</si>
  <si>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</si>
  <si>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</si>
  <si>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</si>
  <si>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</si>
  <si>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</si>
  <si>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</si>
  <si>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</si>
  <si>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</si>
  <si>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</si>
  <si>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</si>
  <si>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</si>
  <si>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</si>
  <si>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</si>
  <si>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</si>
  <si>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</si>
  <si>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</si>
  <si>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</si>
  <si>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</si>
  <si>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</si>
  <si>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</si>
  <si>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</si>
  <si>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</si>
  <si>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</si>
  <si>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</si>
  <si>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</si>
  <si>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</si>
  <si>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</si>
  <si>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</si>
  <si>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</si>
  <si>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</si>
  <si>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</si>
  <si>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</si>
  <si>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</si>
  <si>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</si>
  <si>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</si>
  <si>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</si>
  <si>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</si>
  <si>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</si>
  <si>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</si>
  <si>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</si>
  <si>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</si>
  <si>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</si>
  <si>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</si>
  <si>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</si>
  <si>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</si>
  <si>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</si>
  <si>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</si>
  <si>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</si>
  <si>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</si>
  <si>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</si>
  <si>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</si>
  <si>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</si>
  <si>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</si>
  <si>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</si>
  <si>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</si>
  <si>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</si>
  <si>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</si>
  <si>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</si>
  <si>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</si>
  <si>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</si>
  <si>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</si>
  <si>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</si>
  <si>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</si>
  <si>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</si>
  <si>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</si>
  <si>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</si>
  <si>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</si>
  <si>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</si>
  <si>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</si>
  <si>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</si>
  <si>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</si>
  <si>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</si>
  <si>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</si>
  <si>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</si>
  <si>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</si>
  <si>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</si>
  <si>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</si>
  <si>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</si>
  <si>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</si>
  <si>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</si>
  <si>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</si>
  <si>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</si>
  <si>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</si>
  <si>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</si>
  <si>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</si>
  <si>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</si>
  <si>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</si>
  <si>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</si>
  <si>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</si>
  <si>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</si>
  <si>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</si>
  <si>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</si>
  <si>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</si>
  <si>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</si>
  <si>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</si>
  <si>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</si>
  <si>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</si>
  <si>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</si>
  <si>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</si>
  <si>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</si>
  <si>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</si>
  <si>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</si>
  <si>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</si>
  <si>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</si>
  <si>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</si>
  <si>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</si>
  <si>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</si>
  <si>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</si>
  <si>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</si>
  <si>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</si>
  <si>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</si>
  <si>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</si>
  <si>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</si>
  <si>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</si>
  <si>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</si>
  <si>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</si>
  <si>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</si>
  <si>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</si>
  <si>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</si>
  <si>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</si>
  <si>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</si>
  <si>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</si>
  <si>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</si>
  <si>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</si>
  <si>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</si>
  <si>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</si>
  <si>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</si>
  <si>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</si>
  <si>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</si>
  <si>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</si>
  <si>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</si>
  <si>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</si>
  <si>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</si>
  <si>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</si>
  <si>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</si>
  <si>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</si>
  <si>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</si>
  <si>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</si>
  <si>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</si>
  <si>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</si>
  <si>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</si>
  <si>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</si>
  <si>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</si>
  <si>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</si>
  <si>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</si>
  <si>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</si>
  <si>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</si>
  <si>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</si>
  <si>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</si>
  <si>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</si>
  <si>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</si>
  <si>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</si>
  <si>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</si>
  <si>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</si>
  <si>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</si>
  <si>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</si>
  <si>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</si>
  <si>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</si>
  <si>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</si>
  <si>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</si>
  <si>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</si>
  <si>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</si>
  <si>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</si>
  <si>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</si>
  <si>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</si>
  <si>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</si>
  <si>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</si>
  <si>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</si>
  <si>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</si>
  <si>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</si>
  <si>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</si>
  <si>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</si>
  <si>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</si>
  <si>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</si>
  <si>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</si>
  <si>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</si>
  <si>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</si>
  <si>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</si>
  <si>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</si>
  <si>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</si>
  <si>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</si>
  <si>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</si>
  <si>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</si>
  <si>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</si>
  <si>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</si>
  <si>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</si>
  <si>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</si>
  <si>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</si>
  <si>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</si>
  <si>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</si>
  <si>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</si>
  <si>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</si>
  <si>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</si>
  <si>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</si>
  <si>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</si>
  <si>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</si>
  <si>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</si>
  <si>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</si>
  <si>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</si>
  <si>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</si>
  <si>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</si>
  <si>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</si>
  <si>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</si>
  <si>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</si>
  <si>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</si>
  <si>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</si>
  <si>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</si>
  <si>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</si>
  <si>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</si>
  <si>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</si>
  <si>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</si>
  <si>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</si>
  <si>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</si>
  <si>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</si>
  <si>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</si>
  <si>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</si>
  <si>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</si>
  <si>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</si>
  <si>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</si>
  <si>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</si>
  <si>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</si>
  <si>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</si>
  <si>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</si>
  <si>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</si>
  <si>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</si>
  <si>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</si>
  <si>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</si>
  <si>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</si>
  <si>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</si>
  <si>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</si>
  <si>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</si>
  <si>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</si>
  <si>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</si>
  <si>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</si>
  <si>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</si>
  <si>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</si>
  <si>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</si>
  <si>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</si>
  <si>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</si>
  <si>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</si>
  <si>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</si>
  <si>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</si>
  <si>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</si>
  <si>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</si>
  <si>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</si>
  <si>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</si>
  <si>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</si>
  <si>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</si>
  <si>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</si>
  <si>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</si>
  <si>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</si>
  <si>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</si>
  <si>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</si>
  <si>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</si>
  <si>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</si>
  <si>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</si>
  <si>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</si>
  <si>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</si>
  <si>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</si>
  <si>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</si>
  <si>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</si>
  <si>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</si>
  <si>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</si>
  <si>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</si>
  <si>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</si>
  <si>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</si>
  <si>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</si>
  <si>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</si>
  <si>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</si>
  <si>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</si>
  <si>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</si>
  <si>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</si>
  <si>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</si>
  <si>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</si>
  <si>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</si>
  <si>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</si>
  <si>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</si>
  <si>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</si>
  <si>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</si>
  <si>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</si>
  <si>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</si>
  <si>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</si>
  <si>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</si>
  <si>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</si>
  <si>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</si>
  <si>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</si>
  <si>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</si>
  <si>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</si>
  <si>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</si>
  <si>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</si>
  <si>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</si>
  <si>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</si>
  <si>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</si>
  <si>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</si>
  <si>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</si>
  <si>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</si>
  <si>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</si>
  <si>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</si>
  <si>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</si>
  <si>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</si>
  <si>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</si>
  <si>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</si>
  <si>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</si>
  <si>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</si>
  <si>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</si>
  <si>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</si>
  <si>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</si>
  <si>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</si>
  <si>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</si>
  <si>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</si>
  <si>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</si>
  <si>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</si>
  <si>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</si>
  <si>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</si>
  <si>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</si>
  <si>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</si>
  <si>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</si>
  <si>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</si>
  <si>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</si>
  <si>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</si>
  <si>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</si>
  <si>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</si>
  <si>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</si>
  <si>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</si>
  <si>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</si>
  <si>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</si>
  <si>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</si>
  <si>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</si>
  <si>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</si>
  <si>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</si>
  <si>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</si>
  <si>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</si>
  <si>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</si>
  <si>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</si>
  <si>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</si>
  <si>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</si>
  <si>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</si>
  <si>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</si>
  <si>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</si>
  <si>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</si>
  <si>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</si>
  <si>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</si>
  <si>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</si>
  <si>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</si>
  <si>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</si>
  <si>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</si>
  <si>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</si>
  <si>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</si>
  <si>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</si>
  <si>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</si>
  <si>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</si>
  <si>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</si>
  <si>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</si>
  <si>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</si>
  <si>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</si>
  <si>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</si>
  <si>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</si>
  <si>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</si>
  <si>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</si>
  <si>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</si>
  <si>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</si>
  <si>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</si>
  <si>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</si>
  <si>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</si>
  <si>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</si>
  <si>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</si>
  <si>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</si>
  <si>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</si>
  <si>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</si>
  <si>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</si>
  <si>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</si>
  <si>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</si>
  <si>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</si>
  <si>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</si>
  <si>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</si>
  <si>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</si>
  <si>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</si>
  <si>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</si>
  <si>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</si>
  <si>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</si>
  <si>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</si>
  <si>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</si>
  <si>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</si>
  <si>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</si>
  <si>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</si>
  <si>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</si>
  <si>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</si>
  <si>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</si>
  <si>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</si>
  <si>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</si>
  <si>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</si>
  <si>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</si>
  <si>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</si>
  <si>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</si>
  <si>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</si>
  <si>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</si>
  <si>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</si>
  <si>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</si>
  <si>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</si>
  <si>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</si>
  <si>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</si>
  <si>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</si>
  <si>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</si>
  <si>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</si>
  <si>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</si>
  <si>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</si>
  <si>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</si>
  <si>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</si>
  <si>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</si>
  <si>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</si>
  <si>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</si>
  <si>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</si>
  <si>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</si>
  <si>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</si>
  <si>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</si>
  <si>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</si>
  <si>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</si>
  <si>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</si>
  <si>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</si>
  <si>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</si>
  <si>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</si>
  <si>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</si>
  <si>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</si>
  <si>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</si>
  <si>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</si>
  <si>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</si>
  <si>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</si>
  <si>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</si>
  <si>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</si>
  <si>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</si>
  <si>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</si>
  <si>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</si>
  <si>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</si>
  <si>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</si>
  <si>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</si>
  <si>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</si>
  <si>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</si>
  <si>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</si>
  <si>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</si>
  <si>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</si>
  <si>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</si>
  <si>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</si>
  <si>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</si>
  <si>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</si>
  <si>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</si>
  <si>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</si>
  <si>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</si>
  <si>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</si>
  <si>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</si>
  <si>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</si>
  <si>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</si>
  <si>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</si>
  <si>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</si>
  <si>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</si>
  <si>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</si>
  <si>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</si>
  <si>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</si>
  <si>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</si>
  <si>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</si>
  <si>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</si>
  <si>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</si>
  <si>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</si>
  <si>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</si>
  <si>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</si>
  <si>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</si>
  <si>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</si>
  <si>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</si>
  <si>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</si>
  <si>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</si>
  <si>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</si>
  <si>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</si>
  <si>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</si>
  <si>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</si>
  <si>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</si>
  <si>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</si>
  <si>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</si>
  <si>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</si>
  <si>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</si>
  <si>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</si>
  <si>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</si>
  <si>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</si>
  <si>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</si>
  <si>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</si>
  <si>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</si>
  <si>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</si>
  <si>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</si>
  <si>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</si>
  <si>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</si>
  <si>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</si>
  <si>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</si>
  <si>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</si>
  <si>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</si>
  <si>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</si>
  <si>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</si>
  <si>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</si>
  <si>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</si>
  <si>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</si>
  <si>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</si>
  <si>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</si>
  <si>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</si>
  <si>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</si>
  <si>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</si>
  <si>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</si>
  <si>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</si>
  <si>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</si>
  <si>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</si>
  <si>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</si>
  <si>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</si>
  <si>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</si>
  <si>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</si>
  <si>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</si>
  <si>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</si>
  <si>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</si>
  <si>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</si>
  <si>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</si>
  <si>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</si>
  <si>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</si>
  <si>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</si>
  <si>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</si>
  <si>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</si>
  <si>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</si>
  <si>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</si>
  <si>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</si>
  <si>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</si>
  <si>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</si>
  <si>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</si>
  <si>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</si>
  <si>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</si>
  <si>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</si>
  <si>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</si>
  <si>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</si>
  <si>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</si>
  <si>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</si>
  <si>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</si>
  <si>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</si>
  <si>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</si>
  <si>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</si>
  <si>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</si>
  <si>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</si>
  <si>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</si>
  <si>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</si>
  <si>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</si>
  <si>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</si>
  <si>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</si>
  <si>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</si>
  <si>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</si>
  <si>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</si>
  <si>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</si>
  <si>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</si>
  <si>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</si>
  <si>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</si>
  <si>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</si>
  <si>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</si>
  <si>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</si>
  <si>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</si>
  <si>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</si>
  <si>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</si>
  <si>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</si>
  <si>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</si>
  <si>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</si>
  <si>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</si>
  <si>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</si>
  <si>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</si>
  <si>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</si>
  <si>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</si>
  <si>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</si>
  <si>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</si>
  <si>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</si>
  <si>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</si>
  <si>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</si>
  <si>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</si>
  <si>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</si>
  <si>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</si>
  <si>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</si>
  <si>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</si>
  <si>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</si>
  <si>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</si>
  <si>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</si>
  <si>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</si>
  <si>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</si>
  <si>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</si>
  <si>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</si>
  <si>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</si>
  <si>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</si>
  <si>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</si>
  <si>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</si>
  <si>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</si>
  <si>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</si>
  <si>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</si>
  <si>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</si>
  <si>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</si>
  <si>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</si>
  <si>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</si>
  <si>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</si>
  <si>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</si>
  <si>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</si>
  <si>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</si>
  <si>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</si>
  <si>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</si>
  <si>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</si>
  <si>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</si>
  <si>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</si>
  <si>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</si>
  <si>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</si>
  <si>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</si>
  <si>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</si>
  <si>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</si>
  <si>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</si>
  <si>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</si>
  <si>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</si>
  <si>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</si>
  <si>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</si>
  <si>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</si>
  <si>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</si>
  <si>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</si>
  <si>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</si>
  <si>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</si>
  <si>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</si>
  <si>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</si>
  <si>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</si>
  <si>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</si>
  <si>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</si>
  <si>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</si>
  <si>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</si>
  <si>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</si>
  <si>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</si>
  <si>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</si>
  <si>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</si>
  <si>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</si>
  <si>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</si>
  <si>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</si>
  <si>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</si>
  <si>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</si>
  <si>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</si>
  <si>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</si>
  <si>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</si>
  <si>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</si>
  <si>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</si>
  <si>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</si>
  <si>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</si>
  <si>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</si>
  <si>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</si>
  <si>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</si>
  <si>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</si>
  <si>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</si>
  <si>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</si>
  <si>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</si>
  <si>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</si>
  <si>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</si>
  <si>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</si>
  <si>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</si>
  <si>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</si>
  <si>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</si>
  <si>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</si>
  <si>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</si>
  <si>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</si>
  <si>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</si>
  <si>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</si>
  <si>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</si>
  <si>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</si>
  <si>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</si>
  <si>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</si>
  <si>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</si>
  <si>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</si>
  <si>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</si>
  <si>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</si>
  <si>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</si>
  <si>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</si>
  <si>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</si>
  <si>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</si>
  <si>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</si>
  <si>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</si>
  <si>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</si>
  <si>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</si>
  <si>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</si>
  <si>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</si>
  <si>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</si>
  <si>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</si>
  <si>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</si>
  <si>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</si>
  <si>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</si>
  <si>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</si>
  <si>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</si>
  <si>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</si>
  <si>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</si>
  <si>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</si>
  <si>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</si>
  <si>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</si>
  <si>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</si>
  <si>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</si>
  <si>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</si>
  <si>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</si>
  <si>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</si>
  <si>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</si>
  <si>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</si>
  <si>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</si>
  <si>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</si>
  <si>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</si>
  <si>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</si>
  <si>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</si>
  <si>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</si>
  <si>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</si>
  <si>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</si>
  <si>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</si>
  <si>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</si>
  <si>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</si>
  <si>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</si>
  <si>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</si>
  <si>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</si>
  <si>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</si>
  <si>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</si>
  <si>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</si>
  <si>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</si>
  <si>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</si>
  <si>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</si>
  <si>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</si>
  <si>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</si>
  <si>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</si>
  <si>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</si>
  <si>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</si>
  <si>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</si>
  <si>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</si>
  <si>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</si>
  <si>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</si>
  <si>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</si>
  <si>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</si>
  <si>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</si>
  <si>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</si>
  <si>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</si>
  <si>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</si>
  <si>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</si>
  <si>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</si>
  <si>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</si>
  <si>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</si>
  <si>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</si>
  <si>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</si>
  <si>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</si>
  <si>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</si>
  <si>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</si>
  <si>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</si>
  <si>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</si>
  <si>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</si>
  <si>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</si>
  <si>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</si>
  <si>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</si>
  <si>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</si>
  <si>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</si>
  <si>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</si>
  <si>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</si>
  <si>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</si>
  <si>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</si>
  <si>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</si>
  <si>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</si>
  <si>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</si>
  <si>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</si>
  <si>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</si>
  <si>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</si>
  <si>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</si>
  <si>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</si>
  <si>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</si>
  <si>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</si>
  <si>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</si>
  <si>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</si>
  <si>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</si>
  <si>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</si>
  <si>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</si>
  <si>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</si>
  <si>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</si>
  <si>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</si>
  <si>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</si>
  <si>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</si>
  <si>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</si>
  <si>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</si>
  <si>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</si>
  <si>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</si>
  <si>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</si>
  <si>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</si>
  <si>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</si>
  <si>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</si>
  <si>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</si>
  <si>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</si>
  <si>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</si>
  <si>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</si>
  <si>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</si>
  <si>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</si>
  <si>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</si>
  <si>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</si>
  <si>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</si>
  <si>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</si>
  <si>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</si>
  <si>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</si>
  <si>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</si>
  <si>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</si>
  <si>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</si>
  <si>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</si>
  <si>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</si>
  <si>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</si>
  <si>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</si>
  <si>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</si>
  <si>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</si>
  <si>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</si>
  <si>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</si>
  <si>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</si>
  <si>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</si>
  <si>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</si>
  <si>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</si>
  <si>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</si>
  <si>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</si>
  <si>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</si>
  <si>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</si>
  <si>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</si>
  <si>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</si>
  <si>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</si>
  <si>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</si>
  <si>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</si>
  <si>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</si>
  <si>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</si>
  <si>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</si>
  <si>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</si>
  <si>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</si>
  <si>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</si>
  <si>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</si>
  <si>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</si>
  <si>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</si>
  <si>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</si>
  <si>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</si>
  <si>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</si>
  <si>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</si>
  <si>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</si>
  <si>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</si>
  <si>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</si>
  <si>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</si>
  <si>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</si>
  <si>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</si>
  <si>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</si>
  <si>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</si>
  <si>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</si>
  <si>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</si>
  <si>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</si>
  <si>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</si>
  <si>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</si>
  <si>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</si>
  <si>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</si>
  <si>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</si>
  <si>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</si>
  <si>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</si>
  <si>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</si>
  <si>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</si>
  <si>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</si>
  <si>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</si>
  <si>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</si>
  <si>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</si>
  <si>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</si>
  <si>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</si>
  <si>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</si>
  <si>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</si>
  <si>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</si>
  <si>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</si>
  <si>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</si>
  <si>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</si>
  <si>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</si>
  <si>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</si>
  <si>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</si>
  <si>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</si>
  <si>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</si>
  <si>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</si>
  <si>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</si>
  <si>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</si>
  <si>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</si>
  <si>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</si>
  <si>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</si>
  <si>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</si>
  <si>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</si>
  <si>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</si>
  <si>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</si>
  <si>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</si>
  <si>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</si>
  <si>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</si>
  <si>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</si>
  <si>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</si>
  <si>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</si>
  <si>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</si>
  <si>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</si>
  <si>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</si>
  <si>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</si>
  <si>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</si>
  <si>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</si>
  <si>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</si>
  <si>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</si>
  <si>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</si>
  <si>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</si>
  <si>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</si>
  <si>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</si>
  <si>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</si>
  <si>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</si>
  <si>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</si>
  <si>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</si>
  <si>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</si>
  <si>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</si>
  <si>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</si>
  <si>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</si>
  <si>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</si>
  <si>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</si>
  <si>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</si>
  <si>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</si>
  <si>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</si>
  <si>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</si>
  <si>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</si>
  <si>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</si>
  <si>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</si>
  <si>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</si>
  <si>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</si>
  <si>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</si>
  <si>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</si>
  <si>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</si>
  <si>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</si>
  <si>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</si>
  <si>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</si>
  <si>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</si>
  <si>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</si>
  <si>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</si>
  <si>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</si>
  <si>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</si>
  <si>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</si>
  <si>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</si>
  <si>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</si>
  <si>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</si>
  <si>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</si>
  <si>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</si>
  <si>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</si>
  <si>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</si>
  <si>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</si>
  <si>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</si>
  <si>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</si>
  <si>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</si>
  <si>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</si>
  <si>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</si>
  <si>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</si>
  <si>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</si>
  <si>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</si>
  <si>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</si>
  <si>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</si>
  <si>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</si>
  <si>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</si>
  <si>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</si>
  <si>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</si>
  <si>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</si>
  <si>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</si>
  <si>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</si>
  <si>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</si>
  <si>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</si>
  <si>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</si>
  <si>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</si>
  <si>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</si>
  <si>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</si>
  <si>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</si>
  <si>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</si>
  <si>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</si>
  <si>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</si>
  <si>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</si>
  <si>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</si>
  <si>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</si>
  <si>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</si>
  <si>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</si>
  <si>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</si>
  <si>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</si>
  <si>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</si>
  <si>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</si>
  <si>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</si>
  <si>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</si>
  <si>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</si>
  <si>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</si>
  <si>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</si>
  <si>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</si>
  <si>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</si>
  <si>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</si>
  <si>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</si>
  <si>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</si>
  <si>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</si>
  <si>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</si>
  <si>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</si>
  <si>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</si>
  <si>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</si>
  <si>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</si>
  <si>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</si>
  <si>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</si>
  <si>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</si>
  <si>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</si>
  <si>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</si>
  <si>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</si>
  <si>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</si>
  <si>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</si>
  <si>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</si>
  <si>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</si>
  <si>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</si>
  <si>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</si>
  <si>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</si>
  <si>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</si>
  <si>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</si>
  <si>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</si>
  <si>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</si>
  <si>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</si>
  <si>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</si>
  <si>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</si>
  <si>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</si>
  <si>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</si>
  <si>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</si>
  <si>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</si>
  <si>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</si>
  <si>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</si>
  <si>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</si>
  <si>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</si>
  <si>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</si>
  <si>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</si>
  <si>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</si>
  <si>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</si>
  <si>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</si>
  <si>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</si>
  <si>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</si>
  <si>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</si>
  <si>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</si>
  <si>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</si>
  <si>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</si>
  <si>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</si>
  <si>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</si>
  <si>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</si>
  <si>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</si>
  <si>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</si>
  <si>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</si>
  <si>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</si>
  <si>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</si>
  <si>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</si>
  <si>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</si>
  <si>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</si>
  <si>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</si>
  <si>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</si>
  <si>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</si>
  <si>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</si>
  <si>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</si>
  <si>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</si>
  <si>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</si>
  <si>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</si>
  <si>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</si>
  <si>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</si>
  <si>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</si>
  <si>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</si>
  <si>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</si>
  <si>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</si>
  <si>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</si>
  <si>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</si>
  <si>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</si>
  <si>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</si>
  <si>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</si>
  <si>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</si>
  <si>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</si>
  <si>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</si>
  <si>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</si>
  <si>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</si>
  <si>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</si>
  <si>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</si>
  <si>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</si>
  <si>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</si>
  <si>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</si>
  <si>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</si>
  <si>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</si>
  <si>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</si>
  <si>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</si>
  <si>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</si>
  <si>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</si>
  <si>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</si>
  <si>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</si>
  <si>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</si>
  <si>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</si>
  <si>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</si>
  <si>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</si>
  <si>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</si>
  <si>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</si>
  <si>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</si>
  <si>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</si>
  <si>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</si>
  <si>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</si>
  <si>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</si>
  <si>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</si>
  <si>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</si>
  <si>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</si>
  <si>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</si>
  <si>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</si>
  <si>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</si>
  <si>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</si>
  <si>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</si>
  <si>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</si>
  <si>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</si>
  <si>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</si>
  <si>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</si>
  <si>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</si>
  <si>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</si>
  <si>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</si>
  <si>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</si>
  <si>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</si>
  <si>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</si>
  <si>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</si>
  <si>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</si>
  <si>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</si>
  <si>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</si>
  <si>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</si>
  <si>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</si>
  <si>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</si>
  <si>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</si>
  <si>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</si>
  <si>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</si>
  <si>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</si>
  <si>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</si>
  <si>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</si>
  <si>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</si>
  <si>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</si>
  <si>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</si>
  <si>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</si>
  <si>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</si>
  <si>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</si>
  <si>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</si>
  <si>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</si>
  <si>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</si>
  <si>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</si>
  <si>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</si>
  <si>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</si>
  <si>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</si>
  <si>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</si>
  <si>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</si>
  <si>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</si>
  <si>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</si>
  <si>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</si>
  <si>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</si>
  <si>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</si>
  <si>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</si>
  <si>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</si>
  <si>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</si>
  <si>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</si>
  <si>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</si>
  <si>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</si>
  <si>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</si>
  <si>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</si>
  <si>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</si>
  <si>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</si>
  <si>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</si>
  <si>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</si>
  <si>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</si>
  <si>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</si>
  <si>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</si>
  <si>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</si>
  <si>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</si>
  <si>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</si>
  <si>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</si>
  <si>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</si>
  <si>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</si>
  <si>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</si>
  <si>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</si>
  <si>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</si>
  <si>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</si>
  <si>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</si>
  <si>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</si>
  <si>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</si>
  <si>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</si>
  <si>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</si>
  <si>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</si>
  <si>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</si>
  <si>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</si>
  <si>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</si>
  <si>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</si>
  <si>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</si>
  <si>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</si>
  <si>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</si>
  <si>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</si>
  <si>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</si>
  <si>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</si>
  <si>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</si>
  <si>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</si>
  <si>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</si>
  <si>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</si>
  <si>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</si>
  <si>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</si>
  <si>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</si>
  <si>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</si>
  <si>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</si>
  <si>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</si>
  <si>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</si>
  <si>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</si>
  <si>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</si>
  <si>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</si>
  <si>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</si>
  <si>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</si>
  <si>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</si>
  <si>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</si>
  <si>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</si>
  <si>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</si>
  <si>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</si>
  <si>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</si>
  <si>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</si>
  <si>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</si>
  <si>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</si>
  <si>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</si>
  <si>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</si>
  <si>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</si>
  <si>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</si>
  <si>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</si>
  <si>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</si>
  <si>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</si>
  <si>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</si>
  <si>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</si>
  <si>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</si>
  <si>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</si>
  <si>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</si>
  <si>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</si>
  <si>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</si>
  <si>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</si>
  <si>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</si>
  <si>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</si>
  <si>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</si>
  <si>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</si>
  <si>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</si>
  <si>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</si>
  <si>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</si>
  <si>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</si>
  <si>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</si>
  <si>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</si>
  <si>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</si>
  <si>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</si>
  <si>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</si>
  <si>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</si>
  <si>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</si>
  <si>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</si>
  <si>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</si>
  <si>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</si>
  <si>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</si>
  <si>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</si>
  <si>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</si>
  <si>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</si>
  <si>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</si>
  <si>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</si>
  <si>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</si>
  <si>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</si>
  <si>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</si>
  <si>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</si>
  <si>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</si>
  <si>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</si>
  <si>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</si>
  <si>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</si>
  <si>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</si>
  <si>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</si>
  <si>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</si>
  <si>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</si>
  <si>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</si>
  <si>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</si>
  <si>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</si>
  <si>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</si>
  <si>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</si>
  <si>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</si>
  <si>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</si>
  <si>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</si>
  <si>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</si>
  <si>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</si>
  <si>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</si>
  <si>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</si>
  <si>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</si>
  <si>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</si>
  <si>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</si>
  <si>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</si>
  <si>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</si>
  <si>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</si>
  <si>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</si>
  <si>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</si>
  <si>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</si>
  <si>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</si>
  <si>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</si>
  <si>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</si>
  <si>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</si>
  <si>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</si>
  <si>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</si>
  <si>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</si>
  <si>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</si>
  <si>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</si>
  <si>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</si>
  <si>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</si>
  <si>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</si>
  <si>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</si>
  <si>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</si>
  <si>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</si>
  <si>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</si>
  <si>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</si>
  <si>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</si>
  <si>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</si>
  <si>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</si>
  <si>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</si>
  <si>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</si>
  <si>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</si>
  <si>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</si>
  <si>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</si>
  <si>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</si>
  <si>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</si>
  <si>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</si>
  <si>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</si>
  <si>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</si>
  <si>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</si>
  <si>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</si>
  <si>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</si>
  <si>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</si>
  <si>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</si>
  <si>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</si>
  <si>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</si>
  <si>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</si>
  <si>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</si>
  <si>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</si>
  <si>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</si>
  <si>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</si>
  <si>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</si>
  <si>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</si>
  <si>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</si>
  <si>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</si>
  <si>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</si>
  <si>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</si>
  <si>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</si>
  <si>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</si>
  <si>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</si>
  <si>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</si>
  <si>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</si>
  <si>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</si>
  <si>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</si>
  <si>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</si>
  <si>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</si>
  <si>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</si>
  <si>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</si>
  <si>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</si>
  <si>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</si>
  <si>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</si>
  <si>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</si>
  <si>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</si>
  <si>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</si>
  <si>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</si>
  <si>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</si>
  <si>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</si>
  <si>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</si>
  <si>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</si>
  <si>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</si>
  <si>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</si>
  <si>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</si>
  <si>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</si>
  <si>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</si>
  <si>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</si>
  <si>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</si>
  <si>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</si>
  <si>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</si>
  <si>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</si>
  <si>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</si>
  <si>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</si>
  <si>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</si>
  <si>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</si>
  <si>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</si>
  <si>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</si>
  <si>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</si>
  <si>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</si>
  <si>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</si>
  <si>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</si>
  <si>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</si>
  <si>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</si>
  <si>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</si>
  <si>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</si>
  <si>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</si>
  <si>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</si>
  <si>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</si>
  <si>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</si>
  <si>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</si>
  <si>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</si>
  <si>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</si>
  <si>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</si>
  <si>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</si>
  <si>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</si>
  <si>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</si>
  <si>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</si>
  <si>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</si>
  <si>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</si>
  <si>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</si>
  <si>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</si>
  <si>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</si>
  <si>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</si>
  <si>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</si>
  <si>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</si>
  <si>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</si>
  <si>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</si>
  <si>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</si>
  <si>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</si>
  <si>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</si>
  <si>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</si>
  <si>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</si>
  <si>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</si>
  <si>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</si>
  <si>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</si>
  <si>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</si>
  <si>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</si>
  <si>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</si>
  <si>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</si>
  <si>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</si>
  <si>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</si>
  <si>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</si>
  <si>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</si>
  <si>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</si>
  <si>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</si>
  <si>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</si>
  <si>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</si>
  <si>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</si>
  <si>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</si>
  <si>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</si>
  <si>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</si>
  <si>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</si>
  <si>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</si>
  <si>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</si>
  <si>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</si>
  <si>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</si>
  <si>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</si>
  <si>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</si>
  <si>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</si>
  <si>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</si>
  <si>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</si>
  <si>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</si>
  <si>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</si>
  <si>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</si>
  <si>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</si>
  <si>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</si>
  <si>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</si>
  <si>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</si>
  <si>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</si>
  <si>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</si>
  <si>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</si>
  <si>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</si>
  <si>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</si>
  <si>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</si>
  <si>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</si>
  <si>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</si>
  <si>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</si>
  <si>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</si>
  <si>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</si>
  <si>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</si>
  <si>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</si>
  <si>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</si>
  <si>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</si>
  <si>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</si>
  <si>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</si>
  <si>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</si>
  <si>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</si>
  <si>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</si>
  <si>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</si>
  <si>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</si>
  <si>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</si>
  <si>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</si>
  <si>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</si>
  <si>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</si>
  <si>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</si>
  <si>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</si>
  <si>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</si>
  <si>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</si>
  <si>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</si>
  <si>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</si>
  <si>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</si>
  <si>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</si>
  <si>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</si>
  <si>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</si>
  <si>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</si>
  <si>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</si>
  <si>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</si>
  <si>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</si>
  <si>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</si>
  <si>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</si>
  <si>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</si>
  <si>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</si>
  <si>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</si>
  <si>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</si>
  <si>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</si>
  <si>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</si>
  <si>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</si>
  <si>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</si>
  <si>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</si>
  <si>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</si>
  <si>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</si>
  <si>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</si>
  <si>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</si>
  <si>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</si>
  <si>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</si>
  <si>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</si>
  <si>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</si>
  <si>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</si>
  <si>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</si>
  <si>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</si>
  <si>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</si>
  <si>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</si>
  <si>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</si>
  <si>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</si>
  <si>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</si>
  <si>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</si>
  <si>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</si>
  <si>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</si>
  <si>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</si>
  <si>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</si>
  <si>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</si>
  <si>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</si>
  <si>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</si>
  <si>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</si>
  <si>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</si>
  <si>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</si>
  <si>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</si>
  <si>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</si>
  <si>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</si>
  <si>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</si>
  <si>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</si>
  <si>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</si>
  <si>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</si>
  <si>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</si>
  <si>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</si>
  <si>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</si>
  <si>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</si>
  <si>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</si>
  <si>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</si>
  <si>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</si>
  <si>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</si>
  <si>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</si>
  <si>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</si>
  <si>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</si>
  <si>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</si>
  <si>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</si>
  <si>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</si>
  <si>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</si>
  <si>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</si>
  <si>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</si>
  <si>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</si>
  <si>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</si>
  <si>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</si>
  <si>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</si>
  <si>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</si>
  <si>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</si>
  <si>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</si>
  <si>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</si>
  <si>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</si>
  <si>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</si>
  <si>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</si>
  <si>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</si>
  <si>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</si>
  <si>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</si>
  <si>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</si>
  <si>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</si>
  <si>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</si>
  <si>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</si>
  <si>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</si>
  <si>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</si>
  <si>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</si>
  <si>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</si>
  <si>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</si>
  <si>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</si>
  <si>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</si>
  <si>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</si>
  <si>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</si>
  <si>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</si>
  <si>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</si>
  <si>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</si>
  <si>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</si>
  <si>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</si>
  <si>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</si>
  <si>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</si>
  <si>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</si>
  <si>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</si>
  <si>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</si>
  <si>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</si>
  <si>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</si>
  <si>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</si>
  <si>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</si>
  <si>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</si>
  <si>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</si>
  <si>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</si>
  <si>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</si>
  <si>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</si>
  <si>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</si>
  <si>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</si>
  <si>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</si>
  <si>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</si>
  <si>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</si>
  <si>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</si>
  <si>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</si>
  <si>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</si>
  <si>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</si>
  <si>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</si>
  <si>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</si>
  <si>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</si>
  <si>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</si>
  <si>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</si>
  <si>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</si>
  <si>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</si>
  <si>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</si>
  <si>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</si>
  <si>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</si>
  <si>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</si>
  <si>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</si>
  <si>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</si>
  <si>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</si>
  <si>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</si>
  <si>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</si>
  <si>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</si>
  <si>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</si>
  <si>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</si>
  <si>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</si>
  <si>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</si>
  <si>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</si>
  <si>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</si>
  <si>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</si>
  <si>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</si>
  <si>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</si>
  <si>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</si>
  <si>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</si>
  <si>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</si>
  <si>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</si>
  <si>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</si>
  <si>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</si>
  <si>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</si>
  <si>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</si>
  <si>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</si>
  <si>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</si>
  <si>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</si>
  <si>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</si>
  <si>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</si>
  <si>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</si>
  <si>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</si>
  <si>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</si>
  <si>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</si>
  <si>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</si>
  <si>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</si>
  <si>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</si>
  <si>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</si>
  <si>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</si>
  <si>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</si>
  <si>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</si>
  <si>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</si>
  <si>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</si>
  <si>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</si>
  <si>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</si>
  <si>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</si>
  <si>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</si>
  <si>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</si>
  <si>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</si>
  <si>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</si>
  <si>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</si>
  <si>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</si>
  <si>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</si>
  <si>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</si>
  <si>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</si>
  <si>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</si>
  <si>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</si>
  <si>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</si>
  <si>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</si>
  <si>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</si>
  <si>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</si>
  <si>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</si>
  <si>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</si>
  <si>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</si>
  <si>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</si>
  <si>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</si>
  <si>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</si>
  <si>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</si>
  <si>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</si>
  <si>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</si>
  <si>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</si>
  <si>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</si>
  <si>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</si>
  <si>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</si>
  <si>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</si>
  <si>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</si>
  <si>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</si>
  <si>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</si>
  <si>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</si>
  <si>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</si>
  <si>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</si>
  <si>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</si>
  <si>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</si>
  <si>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</si>
  <si>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</si>
  <si>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</si>
  <si>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</si>
  <si>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</si>
  <si>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</si>
  <si>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</si>
  <si>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</si>
  <si>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</si>
  <si>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</si>
  <si>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</si>
  <si>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</si>
  <si>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</si>
  <si>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</si>
  <si>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</si>
  <si>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</si>
  <si>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</si>
  <si>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</si>
  <si>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</si>
  <si>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</si>
  <si>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</si>
  <si>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</si>
  <si>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</si>
  <si>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</si>
  <si>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</si>
  <si>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</si>
  <si>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</si>
  <si>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</si>
  <si>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</si>
  <si>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</si>
  <si>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</si>
  <si>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</si>
  <si>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</si>
  <si>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</si>
  <si>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</si>
  <si>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</si>
  <si>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</si>
  <si>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</si>
  <si>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</si>
  <si>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</si>
  <si>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</si>
  <si>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</si>
  <si>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</si>
  <si>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</si>
  <si>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</si>
  <si>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</si>
  <si>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</si>
  <si>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</si>
  <si>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</si>
  <si>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</si>
  <si>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</si>
  <si>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</si>
  <si>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</si>
  <si>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</si>
  <si>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</si>
  <si>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</si>
  <si>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</si>
  <si>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</si>
  <si>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</si>
  <si>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</si>
  <si>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</si>
  <si>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</si>
  <si>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</si>
  <si>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</si>
  <si>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</si>
  <si>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</si>
  <si>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</si>
  <si>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</si>
  <si>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</si>
  <si>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</si>
  <si>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</si>
  <si>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</si>
  <si>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</si>
  <si>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</si>
  <si>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</si>
  <si>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</si>
  <si>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</si>
  <si>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</si>
  <si>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</si>
  <si>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</si>
  <si>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</si>
  <si>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</si>
  <si>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</si>
  <si>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</si>
  <si>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</si>
  <si>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</si>
  <si>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</si>
  <si>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</si>
  <si>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</si>
  <si>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</si>
  <si>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</si>
  <si>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</si>
  <si>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</si>
  <si>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</si>
  <si>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</si>
  <si>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</si>
  <si>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</si>
  <si>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</si>
  <si>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</si>
  <si>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</si>
  <si>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</si>
  <si>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</si>
  <si>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</si>
  <si>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</si>
  <si>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</si>
  <si>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</si>
  <si>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</si>
  <si>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</si>
  <si>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</si>
  <si>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</si>
  <si>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</si>
  <si>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</si>
  <si>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</si>
  <si>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</si>
  <si>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</si>
  <si>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</si>
  <si>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</si>
  <si>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</si>
  <si>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</si>
  <si>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</si>
  <si>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</si>
  <si>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</si>
  <si>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</si>
  <si>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</si>
  <si>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</si>
  <si>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</si>
  <si>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</si>
  <si>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</si>
  <si>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</si>
  <si>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</si>
  <si>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</si>
  <si>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</si>
  <si>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</si>
  <si>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</si>
  <si>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</si>
  <si>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</si>
  <si>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</si>
  <si>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</si>
  <si>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</si>
  <si>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</si>
  <si>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</si>
  <si>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</si>
  <si>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</si>
  <si>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</si>
  <si>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</si>
  <si>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</si>
  <si>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</si>
  <si>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</si>
  <si>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</si>
  <si>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</si>
  <si>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</si>
  <si>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</si>
  <si>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</si>
  <si>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</si>
  <si>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</si>
  <si>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</si>
  <si>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</si>
  <si>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</si>
  <si>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</si>
  <si>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</si>
  <si>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</si>
  <si>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</si>
  <si>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</si>
  <si>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</si>
  <si>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</si>
  <si>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</si>
  <si>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</si>
  <si>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</si>
  <si>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</si>
  <si>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</si>
  <si>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</si>
  <si>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</si>
  <si>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</si>
  <si>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</si>
  <si>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</si>
  <si>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</si>
  <si>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</si>
  <si>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</si>
  <si>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</si>
  <si>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</si>
  <si>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</si>
  <si>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</si>
  <si>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</si>
  <si>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</si>
  <si>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</si>
  <si>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</si>
  <si>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</si>
  <si>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</si>
  <si>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</si>
  <si>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</si>
  <si>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</si>
  <si>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</si>
  <si>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</si>
  <si>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</si>
  <si>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</si>
  <si>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</si>
  <si>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</si>
  <si>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</si>
  <si>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</si>
  <si>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</si>
  <si>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</si>
  <si>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</si>
  <si>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</si>
  <si>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</si>
  <si>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</si>
  <si>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</si>
  <si>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</si>
  <si>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</si>
  <si>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</si>
  <si>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</si>
  <si>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</si>
  <si>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</si>
  <si>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</si>
  <si>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</si>
  <si>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</si>
  <si>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</si>
  <si>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</si>
  <si>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</si>
  <si>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</si>
  <si>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</si>
  <si>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</si>
  <si>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</si>
  <si>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</si>
  <si>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</si>
  <si>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</si>
  <si>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</si>
  <si>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</si>
  <si>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</si>
  <si>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</si>
  <si>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</si>
  <si>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</si>
  <si>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</si>
  <si>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</si>
  <si>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</si>
  <si>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</si>
  <si>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</si>
  <si>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</si>
  <si>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</si>
  <si>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</si>
  <si>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</si>
  <si>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</si>
  <si>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</si>
  <si>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</si>
  <si>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</si>
  <si>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</si>
  <si>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</si>
  <si>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</si>
  <si>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</si>
  <si>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</si>
  <si>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</si>
  <si>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</si>
  <si>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</si>
  <si>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</si>
  <si>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</si>
  <si>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</si>
  <si>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</si>
  <si>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</si>
  <si>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</si>
  <si>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</si>
  <si>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</si>
  <si>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</si>
  <si>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</si>
  <si>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</si>
  <si>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</si>
  <si>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</si>
  <si>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</si>
  <si>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</si>
  <si>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</si>
  <si>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</si>
  <si>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</si>
  <si>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</si>
  <si>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</si>
  <si>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</si>
  <si>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</si>
  <si>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</si>
  <si>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</si>
  <si>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</si>
  <si>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</si>
  <si>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</si>
  <si>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</si>
  <si>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</si>
  <si>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</si>
  <si>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</si>
  <si>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</si>
  <si>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</si>
  <si>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</si>
  <si>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</si>
  <si>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</si>
  <si>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</si>
  <si>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</si>
  <si>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</si>
  <si>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</si>
  <si>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</si>
  <si>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</si>
  <si>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</si>
  <si>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</si>
  <si>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</si>
  <si>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</si>
  <si>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</si>
  <si>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</si>
  <si>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</si>
  <si>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</si>
  <si>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</si>
  <si>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</si>
  <si>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</si>
  <si>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</si>
  <si>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</si>
  <si>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</si>
  <si>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</si>
  <si>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</si>
  <si>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</si>
  <si>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</si>
  <si>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</si>
  <si>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</si>
  <si>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</si>
  <si>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</si>
  <si>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</si>
  <si>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</si>
  <si>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</si>
  <si>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</si>
  <si>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</si>
  <si>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</si>
  <si>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</si>
  <si>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</si>
  <si>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</si>
  <si>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</si>
  <si>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</si>
  <si>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</si>
  <si>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</si>
  <si>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</si>
  <si>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</si>
  <si>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</si>
  <si>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</si>
  <si>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</si>
  <si>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</si>
  <si>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</si>
  <si>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</si>
  <si>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</si>
  <si>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</si>
  <si>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</si>
  <si>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</si>
  <si>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</si>
  <si>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</si>
  <si>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</si>
  <si>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</si>
  <si>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</si>
  <si>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</si>
  <si>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</si>
  <si>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</si>
  <si>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</si>
  <si>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</si>
  <si>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</si>
  <si>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</si>
  <si>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</si>
  <si>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</si>
  <si>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</si>
  <si>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</si>
  <si>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</si>
  <si>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</si>
  <si>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</si>
  <si>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</si>
  <si>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</si>
  <si>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</si>
  <si>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</si>
  <si>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</si>
  <si>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</si>
  <si>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</si>
  <si>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</si>
  <si>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</si>
  <si>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</si>
  <si>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</si>
  <si>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</si>
  <si>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</si>
  <si>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</si>
  <si>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</si>
  <si>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</si>
  <si>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</si>
  <si>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</si>
  <si>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</si>
  <si>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</si>
  <si>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</si>
  <si>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</si>
  <si>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</si>
  <si>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</si>
  <si>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</si>
  <si>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</si>
  <si>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</si>
  <si>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</si>
  <si>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</si>
  <si>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</si>
  <si>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</si>
  <si>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</si>
  <si>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</si>
  <si>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</si>
  <si>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</si>
  <si>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</si>
  <si>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</si>
  <si>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</si>
  <si>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</si>
  <si>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</si>
  <si>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</si>
  <si>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</si>
  <si>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</si>
  <si>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</si>
  <si>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</si>
  <si>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</si>
  <si>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</si>
  <si>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</si>
  <si>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</si>
  <si>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</si>
  <si>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</si>
  <si>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</si>
  <si>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</si>
  <si>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</si>
  <si>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</si>
  <si>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</si>
  <si>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</si>
  <si>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</si>
  <si>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</si>
  <si>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</si>
  <si>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085</t>
  </si>
  <si>
    <t>“PRESTAR SERVICIOS DE EDUCACIÓN INICIAL EN LA MODALIDAD PROPIA E INTERCULTURAL PARA GRUPOS ÉTNICOS Y COMUNIDADES RURALES
DISPERSAS, RESPONDIENDO A LAS CARACTERÍSTICAS PROPIAS DE LOS TERRITORIOS Y COMUNIDADES, DE
CONFORMIDAD CON EL MANUAL OPERATIVO DE LA MODALIDAD PROPIA E INTERCULTURAL Y LAS DIRECTRICES</t>
  </si>
  <si>
    <t>OREWA</t>
  </si>
  <si>
    <t>001</t>
  </si>
  <si>
    <t xml:space="preserve">PRESTAR LOS SERVICIOS PARA LA EJECUCION DEL PROGRAMA DE ALIMENTACION ESCOLAR, A LOS NIÑOS, NIÑAS Y ADOLESCENTES DE LA MATRICULA OFICIAL EN LOS MUNICIPIOS CON ASENTAMIENTOS DE COMUNIDADES INDIGENAS EN EL DEPARTAMENTO DEL CHOCO, DE CONFORMIDAD CON LOS LINEAMIENTOS TECNICOS ADMINISTRATIVOS “RESOLUCION 018858 DE DICIEMBRE 11 DE 2018, PROGRAMA DE ALIMENTACION ESCOLAR DEL MINISTERIO DE EDUCACION NACIONAL PARA PUEBLOS INDIGENAS” AÑO 2019  </t>
  </si>
  <si>
    <t>CAMIMABE</t>
  </si>
  <si>
    <t>005</t>
  </si>
  <si>
    <t>PRESTAR LOS SERVICIO Y ASESORÍA PEDAGÓGICA DE EDUCACIÓN INICIAL EN EL MARCO DE LA ATENCIÓN INTEGRAL A LA PRIMERA INFANCIA A LOS NIÑOS, NIÑAS, MENORES DE 0-5 AÑOS HASTA SU GRADO DE TRANSICIÓN, MADRES GESTANTE, LACTANTE E IMPLEMENTAR UNA ESTRATEGIA DE ATENCIÓN Y PREVENCIÓN DE LA DESNUTRICIÓN PARA LAS MUJERES GESTANTE, LACTANTE, LA DESNUTRICIÓN EN NIÑOS, NIÑAS MENORES DE CINCO (5) AÑOS A TRAVÉS DE ACCIONES EN LA ALIMENTACIÓN NUTRICIÓNAL Y FORTALECIMIENTO FAMILIAR EN LA ESTRATEGIA DE LA PRIMERA INFANCIA DESDE LAS CARACTERÍSTICAS  PROPIA DE LOS TERRITORIOS PARA GRUPOS ÉTNICOS Y COMUNIDADES RURALES Y RURALES DISPERSAS, EN ARMONÍA CON LA POLÍTICA DE ESTADO PARA EL DESARROLLO INTEGRAL DE LA PRIMERA INFANCIA DE CERO A SIEMPRE</t>
  </si>
  <si>
    <t>CIRA</t>
  </si>
  <si>
    <t>003</t>
  </si>
  <si>
    <t>PRESTAR LOS SERVICIOS EN ASESORÍA PEDAGÓGICA EN EL MARCO DE LA ATENCIÓN A LA PRIMERA INFANCIA A LOS NIÑOS, NIÑAS MENORES DE 0 - 5 AÑOS HASTA SU GRADO DE TRANSICIÓN EN LA POLÍTICA DE ESTADO DE LA PRIMERA INFANCIA</t>
  </si>
  <si>
    <t>CIRCD</t>
  </si>
  <si>
    <t>002</t>
  </si>
  <si>
    <t>PRESTAR LOS SERVICIOS EN ASESORÍA PEDAGÓGICA EN EL MARCO DE LA ATENCIÓN A LA PRIMERA INFANCIA A LOS NIÑOS, NIÑAS MENORES DE 5 AÑOS HASTA SU INGRESO AL GRADO DE TRANSICIÓN, DE CONFORMIDAD CON EL MANUAL OPERATIVO Y LAS DIRECTRICES ESTABLECIDAS POR EL CABILDO, EN ARMONIA CON LA POLÍTICA DE ESTADO PARA EL DESARROLLO INTEGRAL DE LA PRIMERA INFANCIA, “DE CERO A SIEMPRE</t>
  </si>
  <si>
    <t>ACIRC</t>
  </si>
  <si>
    <t>014</t>
  </si>
  <si>
    <t>LARRIN LLAMIL MOSQUERA MOSQUERA</t>
  </si>
  <si>
    <t>3147553564</t>
  </si>
  <si>
    <t>Cr 3 Cll 23 esquina edificio Balcones del Atrato - oficina 204</t>
  </si>
  <si>
    <t>corpazds@gmail.com</t>
  </si>
  <si>
    <t>2021-27-10001074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</si>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</sst>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40" zoomScale="85" zoomScaleNormal="85" zoomScaleSheetLayoutView="40" zoomScalePageLayoutView="40" workbookViewId="0">
      <selection activeCell="L54" sqref="L54"/>
    </sheetView>
  </sheetViews>
  <sheetFormatPr baseColWidth="10" defaultColWidth="0" defaultRowHeight="15" zeroHeight="1" outlineLevelRow="1" x14ac:dyDescent="0.25"/>
  <cols>
    <col min="1" max="1" width="7" style="4" customWidth="1"/>
    <col min="2" max="2" width="55.375" style="4" customWidth="1"/>
    <col min="3" max="3" width="31.5" style="4" customWidth="1"/>
    <col min="4" max="4" width="23.5" style="4" customWidth="1"/>
    <col min="5" max="5" width="28.625" style="4" customWidth="1"/>
    <col min="6" max="6" width="35" style="4" customWidth="1"/>
    <col min="7" max="7" width="23.5" style="4" customWidth="1"/>
    <col min="8" max="8" width="79.5" style="4" customWidth="1"/>
    <col min="9" max="9" width="42.5" style="4" customWidth="1"/>
    <col min="10" max="10" width="27.875" style="4" customWidth="1"/>
    <col min="11" max="12" width="21.5" style="4" customWidth="1"/>
    <col min="13" max="13" width="12.5" style="4" customWidth="1"/>
    <col min="14" max="14" width="22.5" style="4" customWidth="1"/>
    <col min="15" max="15" width="29.125" style="4" customWidth="1"/>
    <col min="16" max="16" width="4.375" style="75" customWidth="1"/>
    <col min="17" max="17" width="9.5" style="4" hidden="1"/>
    <col min="18" max="18" width="14.5" style="4" hidden="1"/>
    <col min="19" max="19" width="15.125" style="4" hidden="1"/>
    <col min="20" max="20" width="12.875" style="4" hidden="1"/>
    <col min="21" max="21" width="17" style="4" hidden="1"/>
    <col min="22" max="22" width="8" style="4" hidden="1"/>
    <col min="23" max="23" width="15.5" style="4" hidden="1"/>
    <col min="24" max="24" width="18" style="4" hidden="1"/>
    <col min="25" max="25" width="14.875" style="4" hidden="1"/>
    <col min="26" max="26" width="13.625" style="4" hidden="1"/>
    <col min="27" max="27" width="11.875" style="4" hidden="1"/>
    <col min="28" max="28" width="20.125" style="4" hidden="1"/>
    <col min="29" max="16383" width="1.62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6" t="s">
        <v>2696</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900597666</v>
      </c>
      <c r="C20" s="5"/>
      <c r="D20" s="73"/>
      <c r="E20" s="5"/>
      <c r="F20" s="5"/>
      <c r="G20" s="5"/>
      <c r="H20" s="186"/>
      <c r="I20" s="149" t="s">
        <v>628</v>
      </c>
      <c r="J20" s="150" t="s">
        <v>639</v>
      </c>
      <c r="K20" s="151">
        <v>697070880</v>
      </c>
      <c r="L20" s="152">
        <v>44242</v>
      </c>
      <c r="M20" s="152">
        <v>44561</v>
      </c>
      <c r="N20" s="135">
        <f>+(M20-L20)/30</f>
        <v>10.633333333333333</v>
      </c>
      <c r="O20" s="138"/>
      <c r="U20" s="134"/>
      <c r="V20" s="105">
        <f ca="1">NOW()</f>
        <v>44193.919620023145</v>
      </c>
      <c r="W20" s="105">
        <f ca="1">NOW()</f>
        <v>44193.919620023145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EQUIDAD PAZ Y DESARROLLO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43483</v>
      </c>
      <c r="F48" s="145">
        <v>43814</v>
      </c>
      <c r="G48" s="159">
        <f>IF(AND(E48&lt;&gt;"",F48&lt;&gt;""),((F48-E48)/30),"")</f>
        <v>11.033333333333333</v>
      </c>
      <c r="H48" s="119" t="s">
        <v>2677</v>
      </c>
      <c r="I48" s="113" t="s">
        <v>628</v>
      </c>
      <c r="J48" s="113" t="s">
        <v>632</v>
      </c>
      <c r="K48" s="116">
        <v>1834799562</v>
      </c>
      <c r="L48" s="115" t="s">
        <v>1148</v>
      </c>
      <c r="M48" s="117">
        <v>1</v>
      </c>
      <c r="N48" s="115" t="s">
        <v>27</v>
      </c>
      <c r="O48" s="115" t="s">
        <v>26</v>
      </c>
      <c r="P48" s="78"/>
    </row>
    <row r="49" spans="1:16" s="6" customFormat="1" ht="24.75" customHeight="1" x14ac:dyDescent="0.25">
      <c r="A49" s="143">
        <v>2</v>
      </c>
      <c r="B49" s="111" t="s">
        <v>2678</v>
      </c>
      <c r="C49" s="112" t="s">
        <v>31</v>
      </c>
      <c r="D49" s="110" t="s">
        <v>2679</v>
      </c>
      <c r="E49" s="145">
        <v>43487</v>
      </c>
      <c r="F49" s="145">
        <v>43799</v>
      </c>
      <c r="G49" s="159">
        <f t="shared" ref="G49:G50" si="2">IF(AND(E49&lt;&gt;"",F49&lt;&gt;""),((F49-E49)/30),"")</f>
        <v>10.4</v>
      </c>
      <c r="H49" s="122" t="s">
        <v>2680</v>
      </c>
      <c r="I49" s="113" t="s">
        <v>628</v>
      </c>
      <c r="J49" s="113" t="s">
        <v>629</v>
      </c>
      <c r="K49" s="116">
        <v>8012396480</v>
      </c>
      <c r="L49" s="115" t="s">
        <v>1148</v>
      </c>
      <c r="M49" s="117">
        <v>1</v>
      </c>
      <c r="N49" s="115" t="s">
        <v>27</v>
      </c>
      <c r="O49" s="115" t="s">
        <v>26</v>
      </c>
      <c r="P49" s="78"/>
    </row>
    <row r="50" spans="1:16" s="6" customFormat="1" ht="24.75" customHeight="1" x14ac:dyDescent="0.25">
      <c r="A50" s="143">
        <v>3</v>
      </c>
      <c r="B50" s="111" t="s">
        <v>2681</v>
      </c>
      <c r="C50" s="112" t="s">
        <v>31</v>
      </c>
      <c r="D50" s="110" t="s">
        <v>2682</v>
      </c>
      <c r="E50" s="145">
        <v>43101</v>
      </c>
      <c r="F50" s="145">
        <v>43464</v>
      </c>
      <c r="G50" s="159">
        <f t="shared" si="2"/>
        <v>12.1</v>
      </c>
      <c r="H50" s="119" t="s">
        <v>2683</v>
      </c>
      <c r="I50" s="113" t="s">
        <v>628</v>
      </c>
      <c r="J50" s="113" t="s">
        <v>648</v>
      </c>
      <c r="K50" s="116">
        <v>440000000</v>
      </c>
      <c r="L50" s="115" t="s">
        <v>1148</v>
      </c>
      <c r="M50" s="117">
        <v>1</v>
      </c>
      <c r="N50" s="115" t="s">
        <v>27</v>
      </c>
      <c r="O50" s="115" t="s">
        <v>26</v>
      </c>
      <c r="P50" s="78"/>
    </row>
    <row r="51" spans="1:16" s="6" customFormat="1" ht="24.75" customHeight="1" outlineLevel="1" x14ac:dyDescent="0.25">
      <c r="A51" s="143">
        <v>4</v>
      </c>
      <c r="B51" s="111" t="s">
        <v>2684</v>
      </c>
      <c r="C51" s="112" t="s">
        <v>31</v>
      </c>
      <c r="D51" s="110" t="s">
        <v>2685</v>
      </c>
      <c r="E51" s="145">
        <v>42736</v>
      </c>
      <c r="F51" s="145">
        <v>43099</v>
      </c>
      <c r="G51" s="159">
        <f t="shared" ref="G51:G107" si="3">IF(AND(E51&lt;&gt;"",F51&lt;&gt;""),((F51-E51)/30),"")</f>
        <v>12.1</v>
      </c>
      <c r="H51" s="122" t="s">
        <v>2686</v>
      </c>
      <c r="I51" s="113" t="s">
        <v>628</v>
      </c>
      <c r="J51" s="113" t="s">
        <v>632</v>
      </c>
      <c r="K51" s="116">
        <v>320000000</v>
      </c>
      <c r="L51" s="115" t="s">
        <v>1148</v>
      </c>
      <c r="M51" s="117">
        <v>1</v>
      </c>
      <c r="N51" s="115" t="s">
        <v>27</v>
      </c>
      <c r="O51" s="115" t="s">
        <v>26</v>
      </c>
      <c r="P51" s="78"/>
    </row>
    <row r="52" spans="1:16" s="7" customFormat="1" ht="24.75" customHeight="1" outlineLevel="1" x14ac:dyDescent="0.25">
      <c r="A52" s="144">
        <v>5</v>
      </c>
      <c r="B52" s="111" t="s">
        <v>2687</v>
      </c>
      <c r="C52" s="112" t="s">
        <v>31</v>
      </c>
      <c r="D52" s="110" t="s">
        <v>2688</v>
      </c>
      <c r="E52" s="145">
        <v>42370</v>
      </c>
      <c r="F52" s="145">
        <v>42734</v>
      </c>
      <c r="G52" s="159">
        <f t="shared" si="3"/>
        <v>12.133333333333333</v>
      </c>
      <c r="H52" s="119" t="s">
        <v>2689</v>
      </c>
      <c r="I52" s="113" t="s">
        <v>628</v>
      </c>
      <c r="J52" s="113" t="s">
        <v>632</v>
      </c>
      <c r="K52" s="116">
        <v>850000000</v>
      </c>
      <c r="L52" s="115" t="s">
        <v>1148</v>
      </c>
      <c r="M52" s="117">
        <v>1</v>
      </c>
      <c r="N52" s="115" t="s">
        <v>27</v>
      </c>
      <c r="O52" s="115" t="s">
        <v>26</v>
      </c>
      <c r="P52" s="79"/>
    </row>
    <row r="53" spans="1:16" s="7" customFormat="1" ht="24.75" customHeight="1" outlineLevel="1" x14ac:dyDescent="0.25">
      <c r="A53" s="144">
        <v>6</v>
      </c>
      <c r="B53" s="111" t="s">
        <v>2690</v>
      </c>
      <c r="C53" s="112" t="s">
        <v>31</v>
      </c>
      <c r="D53" s="110" t="s">
        <v>2691</v>
      </c>
      <c r="E53" s="145">
        <v>43831</v>
      </c>
      <c r="F53" s="145">
        <v>44104</v>
      </c>
      <c r="G53" s="159">
        <f t="shared" si="3"/>
        <v>9.1</v>
      </c>
      <c r="H53" s="119" t="s">
        <v>2683</v>
      </c>
      <c r="I53" s="113" t="s">
        <v>628</v>
      </c>
      <c r="J53" s="113" t="s">
        <v>632</v>
      </c>
      <c r="K53" s="116">
        <v>930000000</v>
      </c>
      <c r="L53" s="115" t="s">
        <v>1148</v>
      </c>
      <c r="M53" s="117">
        <v>1</v>
      </c>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0.02</v>
      </c>
      <c r="G179" s="164">
        <f>IF(F179&gt;0,SUM(E179+F179),"")</f>
        <v>0.04</v>
      </c>
      <c r="H179" s="5"/>
      <c r="I179" s="221" t="s">
        <v>2671</v>
      </c>
      <c r="J179" s="221"/>
      <c r="K179" s="221"/>
      <c r="L179" s="221"/>
      <c r="M179" s="171">
        <v>0.04</v>
      </c>
      <c r="O179" s="8"/>
      <c r="Q179" s="19"/>
      <c r="R179" s="158">
        <f>IF(M179&gt;0,SUM(L179+M179),"")</f>
        <v>0.04</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27882835.199999999</v>
      </c>
      <c r="F185" s="92"/>
      <c r="G185" s="93"/>
      <c r="H185" s="88"/>
      <c r="I185" s="90" t="s">
        <v>2627</v>
      </c>
      <c r="J185" s="165">
        <f>+SUM(M179:M183)</f>
        <v>0.04</v>
      </c>
      <c r="K185" s="202" t="s">
        <v>2628</v>
      </c>
      <c r="L185" s="202"/>
      <c r="M185" s="94">
        <f>+J185*(SUM(K20:K35))</f>
        <v>27882835.199999999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43363</v>
      </c>
      <c r="D193" s="5"/>
      <c r="E193" s="126">
        <v>2230</v>
      </c>
      <c r="F193" s="5"/>
      <c r="G193" s="5"/>
      <c r="H193" s="147" t="s">
        <v>2692</v>
      </c>
      <c r="J193" s="5"/>
      <c r="K193" s="127">
        <v>43848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2694</v>
      </c>
      <c r="L211" s="21"/>
      <c r="M211" s="21"/>
      <c r="N211" s="21"/>
      <c r="O211" s="8"/>
    </row>
    <row r="212" spans="1:15" x14ac:dyDescent="0.25">
      <c r="A212" s="9"/>
      <c r="B212" s="27" t="s">
        <v>2619</v>
      </c>
      <c r="C212" s="147" t="s">
        <v>2692</v>
      </c>
      <c r="D212" s="21"/>
      <c r="G212" s="27" t="s">
        <v>2621</v>
      </c>
      <c r="H212" s="148" t="s">
        <v>2693</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75" defaultRowHeight="15" x14ac:dyDescent="0.25"/>
  <cols>
    <col min="6" max="6" width="21.37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75" defaultRowHeight="15" x14ac:dyDescent="0.25"/>
  <cols>
    <col min="1" max="1" width="23.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75" defaultRowHeight="15" x14ac:dyDescent="0.25"/>
  <cols>
    <col min="1" max="1" width="21.375" bestFit="1" customWidth="1"/>
    <col min="2" max="35" width="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7"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36"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18"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75" defaultRowHeight="15" x14ac:dyDescent="0.25"/>
  <cols>
    <col min="1" max="1" width="11.5" style="16"/>
    <col min="2" max="2" width="103.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2020-12-29T03:04:17Z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