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Nextcloud\CYV CONTROL\MANIFESTACION DE INTERESES\UT LLERAS 2021\"/>
    </mc:Choice>
  </mc:AlternateContent>
  <xr:revisionPtr revIDLastSave="0" documentId="13_ncr:1_{B4FA1048-E6AB-47CA-BDED-16F59C52615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20" l="1"/>
  <c r="M53" i="20"/>
  <c r="M52" i="20"/>
  <c r="M51"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<sst xmlns="http://schemas.openxmlformats.org/spreadsheetml/2006/main" count="4466" uniqueCount="2718">
  <si>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</si>
  <si>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</si>
  <si>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</si>
  <si>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</si>
  <si>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</si>
  <si>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</si>
  <si>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</si>
  <si>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</si>
  <si>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</si>
  <si>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</si>
  <si>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</si>
  <si>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</si>
  <si>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</si>
  <si>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</si>
  <si>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</si>
  <si>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</si>
  <si>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</si>
  <si>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</si>
  <si>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</si>
  <si>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</si>
  <si>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</si>
  <si>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</si>
  <si>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</si>
  <si>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</si>
  <si>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</si>
  <si>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</si>
  <si>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</si>
  <si>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</si>
  <si>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</si>
  <si>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</si>
  <si>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</si>
  <si>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</si>
  <si>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</si>
  <si>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</si>
  <si>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</si>
  <si>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</si>
  <si>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</si>
  <si>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</si>
  <si>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</si>
  <si>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</si>
  <si>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</si>
  <si>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</si>
  <si>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</si>
  <si>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</si>
  <si>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</si>
  <si>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</si>
  <si>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</si>
  <si>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</si>
  <si>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</si>
  <si>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</si>
  <si>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</si>
  <si>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</si>
  <si>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</si>
  <si>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</si>
  <si>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</si>
  <si>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</si>
  <si>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</si>
  <si>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</si>
  <si>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</si>
  <si>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</si>
  <si>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</si>
  <si>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</si>
  <si>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</si>
  <si>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</si>
  <si>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</si>
  <si>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</si>
  <si>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</si>
  <si>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</si>
  <si>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</si>
  <si>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</si>
  <si>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</si>
  <si>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</si>
  <si>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</si>
  <si>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</si>
  <si>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</si>
  <si>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</si>
  <si>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</si>
  <si>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</si>
  <si>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</si>
  <si>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</si>
  <si>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</si>
  <si>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</si>
  <si>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</si>
  <si>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</si>
  <si>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</si>
  <si>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</si>
  <si>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</si>
  <si>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</si>
  <si>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</si>
  <si>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</si>
  <si>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</si>
  <si>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</si>
  <si>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</si>
  <si>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</si>
  <si>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</si>
  <si>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</si>
  <si>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</si>
  <si>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</si>
  <si>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</si>
  <si>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</si>
  <si>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</si>
  <si>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</si>
  <si>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</si>
  <si>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</si>
  <si>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</si>
  <si>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</si>
  <si>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</si>
  <si>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</si>
  <si>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</si>
  <si>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</si>
  <si>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</si>
  <si>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</si>
  <si>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</si>
  <si>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</si>
  <si>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</si>
  <si>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</si>
  <si>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</si>
  <si>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</si>
  <si>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</si>
  <si>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</si>
  <si>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</si>
  <si>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</si>
  <si>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</si>
  <si>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</si>
  <si>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</si>
  <si>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</si>
  <si>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</si>
  <si>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</si>
  <si>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</si>
  <si>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</si>
  <si>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</si>
  <si>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</si>
  <si>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</si>
  <si>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</si>
  <si>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</si>
  <si>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</si>
  <si>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</si>
  <si>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</si>
  <si>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</si>
  <si>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</si>
  <si>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</si>
  <si>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</si>
  <si>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</si>
  <si>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</si>
  <si>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</si>
  <si>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</si>
  <si>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</si>
  <si>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</si>
  <si>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</si>
  <si>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</si>
  <si>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</si>
  <si>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</si>
  <si>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</si>
  <si>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</si>
  <si>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</si>
  <si>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</si>
  <si>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</si>
  <si>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</si>
  <si>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</si>
  <si>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</si>
  <si>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</si>
  <si>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</si>
  <si>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</si>
  <si>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</si>
  <si>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</si>
  <si>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</si>
  <si>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</si>
  <si>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</si>
  <si>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</si>
  <si>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</si>
  <si>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</si>
  <si>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</si>
  <si>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</si>
  <si>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</si>
  <si>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</si>
  <si>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</si>
  <si>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</si>
  <si>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</si>
  <si>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</si>
  <si>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</si>
  <si>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</si>
  <si>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</si>
  <si>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</si>
  <si>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</si>
  <si>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</si>
  <si>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</si>
  <si>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</si>
  <si>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</si>
  <si>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</si>
  <si>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</si>
  <si>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</si>
  <si>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</si>
  <si>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</si>
  <si>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</si>
  <si>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</si>
  <si>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</si>
  <si>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</si>
  <si>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</si>
  <si>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</si>
  <si>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</si>
  <si>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</si>
  <si>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</si>
  <si>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</si>
  <si>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</si>
  <si>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</si>
  <si>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</si>
  <si>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</si>
  <si>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</si>
  <si>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</si>
  <si>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</si>
  <si>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</si>
  <si>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</si>
  <si>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</si>
  <si>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</si>
  <si>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</si>
  <si>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</si>
  <si>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</si>
  <si>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</si>
  <si>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</si>
  <si>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</si>
  <si>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</si>
  <si>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</si>
  <si>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</si>
  <si>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</si>
  <si>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</si>
  <si>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</si>
  <si>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</si>
  <si>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</si>
  <si>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</si>
  <si>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</si>
  <si>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</si>
  <si>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</si>
  <si>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</si>
  <si>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</si>
  <si>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</si>
  <si>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</si>
  <si>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</si>
  <si>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</si>
  <si>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</si>
  <si>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</si>
  <si>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</si>
  <si>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</si>
  <si>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</si>
  <si>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</si>
  <si>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</si>
  <si>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</si>
  <si>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</si>
  <si>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</si>
  <si>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</si>
  <si>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</si>
  <si>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</si>
  <si>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</si>
  <si>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</si>
  <si>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</si>
  <si>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</si>
  <si>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</si>
  <si>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</si>
  <si>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</si>
  <si>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</si>
  <si>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</si>
  <si>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</si>
  <si>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</si>
  <si>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</si>
  <si>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</si>
  <si>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</si>
  <si>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</si>
  <si>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</si>
  <si>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</si>
  <si>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</si>
  <si>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</si>
  <si>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</si>
  <si>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</si>
  <si>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</si>
  <si>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</si>
  <si>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</si>
  <si>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</si>
  <si>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</si>
  <si>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</si>
  <si>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</si>
  <si>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</si>
  <si>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</si>
  <si>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</si>
  <si>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</si>
  <si>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</si>
  <si>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</si>
  <si>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</si>
  <si>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</si>
  <si>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</si>
  <si>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</si>
  <si>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</si>
  <si>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</si>
  <si>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</si>
  <si>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</si>
  <si>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</si>
  <si>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</si>
  <si>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</si>
  <si>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</si>
  <si>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</si>
  <si>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</si>
  <si>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</si>
  <si>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</si>
  <si>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</si>
  <si>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</si>
  <si>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</si>
  <si>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</si>
  <si>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</si>
  <si>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</si>
  <si>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</si>
  <si>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</si>
  <si>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</si>
  <si>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</si>
  <si>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</si>
  <si>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</si>
  <si>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</si>
  <si>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</si>
  <si>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</si>
  <si>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</si>
  <si>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</si>
  <si>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</si>
  <si>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</si>
  <si>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</si>
  <si>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</si>
  <si>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</si>
  <si>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</si>
  <si>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</si>
  <si>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</si>
  <si>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</si>
  <si>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</si>
  <si>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</si>
  <si>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</si>
  <si>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</si>
  <si>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</si>
  <si>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</si>
  <si>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</si>
  <si>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</si>
  <si>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</si>
  <si>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</si>
  <si>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</si>
  <si>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</si>
  <si>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</si>
  <si>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</si>
  <si>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</si>
  <si>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</si>
  <si>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</si>
  <si>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</si>
  <si>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</si>
  <si>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</si>
  <si>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</si>
  <si>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</si>
  <si>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</si>
  <si>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</si>
  <si>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</si>
  <si>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</si>
  <si>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</si>
  <si>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</si>
  <si>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</si>
  <si>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</si>
  <si>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</si>
  <si>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</si>
  <si>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</si>
  <si>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</si>
  <si>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</si>
  <si>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</si>
  <si>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</si>
  <si>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</si>
  <si>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</si>
  <si>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</si>
  <si>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</si>
  <si>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</si>
  <si>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</si>
  <si>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</si>
  <si>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</si>
  <si>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</si>
  <si>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</si>
  <si>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</si>
  <si>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</si>
  <si>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</si>
  <si>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</si>
  <si>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</si>
  <si>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</si>
  <si>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</si>
  <si>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</si>
  <si>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</si>
  <si>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</si>
  <si>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</si>
  <si>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</si>
  <si>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</si>
  <si>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</si>
  <si>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</si>
  <si>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</si>
  <si>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</si>
  <si>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</si>
  <si>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</si>
  <si>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</si>
  <si>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</si>
  <si>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</si>
  <si>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</si>
  <si>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</si>
  <si>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</si>
  <si>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</si>
  <si>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</si>
  <si>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</si>
  <si>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</si>
  <si>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</si>
  <si>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</si>
  <si>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</si>
  <si>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</si>
  <si>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</si>
  <si>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</si>
  <si>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</si>
  <si>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</si>
  <si>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</si>
  <si>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</si>
  <si>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</si>
  <si>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</si>
  <si>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</si>
  <si>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</si>
  <si>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</si>
  <si>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</si>
  <si>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</si>
  <si>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</si>
  <si>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</si>
  <si>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</si>
  <si>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</si>
  <si>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</si>
  <si>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</si>
  <si>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</si>
  <si>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</si>
  <si>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</si>
  <si>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</si>
  <si>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</si>
  <si>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</si>
  <si>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</si>
  <si>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</si>
  <si>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</si>
  <si>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</si>
  <si>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</si>
  <si>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</si>
  <si>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</si>
  <si>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</si>
  <si>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</si>
  <si>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</si>
  <si>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</si>
  <si>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</si>
  <si>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</si>
  <si>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</si>
  <si>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</si>
  <si>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</si>
  <si>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</si>
  <si>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</si>
  <si>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</si>
  <si>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</si>
  <si>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</si>
  <si>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</si>
  <si>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</si>
  <si>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</si>
  <si>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</si>
  <si>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</si>
  <si>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</si>
  <si>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</si>
  <si>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</si>
  <si>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</si>
  <si>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</si>
  <si>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</si>
  <si>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</si>
  <si>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</si>
  <si>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</si>
  <si>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</si>
  <si>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</si>
  <si>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</si>
  <si>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</si>
  <si>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</si>
  <si>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</si>
  <si>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</si>
  <si>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</si>
  <si>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</si>
  <si>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</si>
  <si>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</si>
  <si>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</si>
  <si>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</si>
  <si>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</si>
  <si>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</si>
  <si>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</si>
  <si>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</si>
  <si>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</si>
  <si>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</si>
  <si>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</si>
  <si>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</si>
  <si>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</si>
  <si>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</si>
  <si>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</si>
  <si>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</si>
  <si>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</si>
  <si>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</si>
  <si>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</si>
  <si>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</si>
  <si>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</si>
  <si>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</si>
  <si>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</si>
  <si>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</si>
  <si>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</si>
  <si>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</si>
  <si>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</si>
  <si>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</si>
  <si>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</si>
  <si>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</si>
  <si>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</si>
  <si>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</si>
  <si>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</si>
  <si>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</si>
  <si>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</si>
  <si>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</si>
  <si>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</si>
  <si>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</si>
  <si>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</si>
  <si>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</si>
  <si>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</si>
  <si>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</si>
  <si>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</si>
  <si>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</si>
  <si>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</si>
  <si>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</si>
  <si>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</si>
  <si>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</si>
  <si>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</si>
  <si>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</si>
  <si>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</si>
  <si>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</si>
  <si>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</si>
  <si>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</si>
  <si>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</si>
  <si>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</si>
  <si>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</si>
  <si>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</si>
  <si>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</si>
  <si>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</si>
  <si>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</si>
  <si>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</si>
  <si>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</si>
  <si>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</si>
  <si>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</si>
  <si>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</si>
  <si>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</si>
  <si>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</si>
  <si>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</si>
  <si>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</si>
  <si>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</si>
  <si>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</si>
  <si>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</si>
  <si>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</si>
  <si>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</si>
  <si>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</si>
  <si>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</si>
  <si>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</si>
  <si>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</si>
  <si>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</si>
  <si>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</si>
  <si>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</si>
  <si>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</si>
  <si>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</si>
  <si>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</si>
  <si>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</si>
  <si>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</si>
  <si>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</si>
  <si>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</si>
  <si>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</si>
  <si>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</si>
  <si>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</si>
  <si>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</si>
  <si>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</si>
  <si>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</si>
  <si>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</si>
  <si>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</si>
  <si>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</si>
  <si>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</si>
  <si>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</si>
  <si>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</si>
  <si>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</si>
  <si>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</si>
  <si>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</si>
  <si>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</si>
  <si>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</si>
  <si>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</si>
  <si>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</si>
  <si>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</si>
  <si>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</si>
  <si>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</si>
  <si>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</si>
  <si>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</si>
  <si>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</si>
  <si>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</si>
  <si>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</si>
  <si>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</si>
  <si>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</si>
  <si>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</si>
  <si>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</si>
  <si>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</si>
  <si>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</si>
  <si>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</si>
  <si>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</si>
  <si>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</si>
  <si>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</si>
  <si>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</si>
  <si>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</si>
  <si>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</si>
  <si>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</si>
  <si>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</si>
  <si>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</si>
  <si>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</si>
  <si>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</si>
  <si>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</si>
  <si>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</si>
  <si>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</si>
  <si>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</si>
  <si>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</si>
  <si>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</si>
  <si>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</si>
  <si>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</si>
  <si>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</si>
  <si>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</si>
  <si>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</si>
  <si>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</si>
  <si>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</si>
  <si>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</si>
  <si>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</si>
  <si>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</si>
  <si>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</si>
  <si>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</si>
  <si>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</si>
  <si>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</si>
  <si>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</si>
  <si>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</si>
  <si>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</si>
  <si>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</si>
  <si>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</si>
  <si>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</si>
  <si>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</si>
  <si>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</si>
  <si>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</si>
  <si>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</si>
  <si>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</si>
  <si>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</si>
  <si>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</si>
  <si>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</si>
  <si>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</si>
  <si>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</si>
  <si>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</si>
  <si>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</si>
  <si>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</si>
  <si>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</si>
  <si>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</si>
  <si>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</si>
  <si>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</si>
  <si>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</si>
  <si>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</si>
  <si>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</si>
  <si>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</si>
  <si>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</si>
  <si>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</si>
  <si>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</si>
  <si>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</si>
  <si>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</si>
  <si>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</si>
  <si>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</si>
  <si>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</si>
  <si>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</si>
  <si>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</si>
  <si>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</si>
  <si>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</si>
  <si>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</si>
  <si>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</si>
  <si>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</si>
  <si>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</si>
  <si>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</si>
  <si>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</si>
  <si>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</si>
  <si>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</si>
  <si>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</si>
  <si>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</si>
  <si>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</si>
  <si>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</si>
  <si>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</si>
  <si>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</si>
  <si>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</si>
  <si>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</si>
  <si>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</si>
  <si>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</si>
  <si>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</si>
  <si>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</si>
  <si>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</si>
  <si>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</si>
  <si>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</si>
  <si>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</si>
  <si>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</si>
  <si>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</si>
  <si>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</si>
  <si>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</si>
  <si>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</si>
  <si>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</si>
  <si>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</si>
  <si>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</si>
  <si>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</si>
  <si>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</si>
  <si>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</si>
  <si>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</si>
  <si>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</si>
  <si>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</si>
  <si>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</si>
  <si>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</si>
  <si>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</si>
  <si>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</si>
  <si>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</si>
  <si>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</si>
  <si>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</si>
  <si>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</si>
  <si>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</si>
  <si>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</si>
  <si>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</si>
  <si>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</si>
  <si>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</si>
  <si>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</si>
  <si>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</si>
  <si>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</si>
  <si>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</si>
  <si>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</si>
  <si>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</si>
  <si>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</si>
  <si>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</si>
  <si>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</si>
  <si>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</si>
  <si>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</si>
  <si>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</si>
  <si>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</si>
  <si>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</si>
  <si>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</si>
  <si>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</si>
  <si>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</si>
  <si>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</si>
  <si>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</si>
  <si>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</si>
  <si>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</si>
  <si>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</si>
  <si>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</si>
  <si>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</si>
  <si>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</si>
  <si>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</si>
  <si>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</si>
  <si>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</si>
  <si>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</si>
  <si>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</si>
  <si>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</si>
  <si>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</si>
  <si>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</si>
  <si>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</si>
  <si>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</si>
  <si>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</si>
  <si>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</si>
  <si>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</si>
  <si>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</si>
  <si>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</si>
  <si>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</si>
  <si>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</si>
  <si>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</si>
  <si>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</si>
  <si>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</si>
  <si>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</si>
  <si>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</si>
  <si>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</si>
  <si>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</si>
  <si>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</si>
  <si>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</si>
  <si>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</si>
  <si>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</si>
  <si>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</si>
  <si>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</si>
  <si>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</si>
  <si>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</si>
  <si>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</si>
  <si>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</si>
  <si>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</si>
  <si>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</si>
  <si>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</si>
  <si>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</si>
  <si>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</si>
  <si>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</si>
  <si>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</si>
  <si>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</si>
  <si>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</si>
  <si>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</si>
  <si>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</si>
  <si>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</si>
  <si>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</si>
  <si>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</si>
  <si>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</si>
  <si>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</si>
  <si>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</si>
  <si>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</si>
  <si>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</si>
  <si>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</si>
  <si>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</si>
  <si>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</si>
  <si>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</si>
  <si>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</si>
  <si>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</si>
  <si>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</si>
  <si>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</si>
  <si>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</si>
  <si>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</si>
  <si>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</si>
  <si>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</si>
  <si>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</si>
  <si>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</si>
  <si>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</si>
  <si>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</si>
  <si>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</si>
  <si>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</si>
  <si>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</si>
  <si>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</si>
  <si>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</si>
  <si>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</si>
  <si>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</si>
  <si>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</si>
  <si>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</si>
  <si>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</si>
  <si>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</si>
  <si>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</si>
  <si>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</si>
  <si>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</si>
  <si>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</si>
  <si>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</si>
  <si>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</si>
  <si>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</si>
  <si>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</si>
  <si>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</si>
  <si>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</si>
  <si>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</si>
  <si>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</si>
  <si>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</si>
  <si>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</si>
  <si>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</si>
  <si>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</si>
  <si>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</si>
  <si>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</si>
  <si>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</si>
  <si>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</si>
  <si>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</si>
  <si>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</si>
  <si>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</si>
  <si>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</si>
  <si>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</si>
  <si>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</si>
  <si>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</si>
  <si>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</si>
  <si>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</si>
  <si>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</si>
  <si>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</si>
  <si>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</si>
  <si>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</si>
  <si>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</si>
  <si>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</si>
  <si>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</si>
  <si>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</si>
  <si>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</si>
  <si>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</si>
  <si>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</si>
  <si>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</si>
  <si>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</si>
  <si>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</si>
  <si>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</si>
  <si>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</si>
  <si>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</si>
  <si>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</si>
  <si>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</si>
  <si>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</si>
  <si>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</si>
  <si>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</si>
  <si>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</si>
  <si>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</si>
  <si>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</si>
  <si>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</si>
  <si>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</si>
  <si>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</si>
  <si>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</si>
  <si>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</si>
  <si>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</si>
  <si>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</si>
  <si>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</si>
  <si>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</si>
  <si>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</si>
  <si>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</si>
  <si>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</si>
  <si>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</si>
  <si>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</si>
  <si>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</si>
  <si>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</si>
  <si>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</si>
  <si>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</si>
  <si>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</si>
  <si>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</si>
  <si>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</si>
  <si>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</si>
  <si>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</si>
  <si>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</si>
  <si>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</si>
  <si>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</si>
  <si>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</si>
  <si>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</si>
  <si>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</si>
  <si>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</si>
  <si>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</si>
  <si>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</si>
  <si>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</si>
  <si>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</si>
  <si>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</si>
  <si>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</si>
  <si>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</si>
  <si>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</si>
  <si>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</si>
  <si>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</si>
  <si>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</si>
  <si>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</si>
  <si>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</si>
  <si>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</si>
  <si>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</si>
  <si>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</si>
  <si>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</si>
  <si>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</si>
  <si>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</si>
  <si>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</si>
  <si>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</si>
  <si>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</si>
  <si>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</si>
  <si>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</si>
  <si>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</si>
  <si>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</si>
  <si>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</si>
  <si>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</si>
  <si>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</si>
  <si>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</si>
  <si>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</si>
  <si>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</si>
  <si>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</si>
  <si>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</si>
  <si>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</si>
  <si>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</si>
  <si>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</si>
  <si>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</si>
  <si>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</si>
  <si>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</si>
  <si>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</si>
  <si>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</si>
  <si>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</si>
  <si>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</si>
  <si>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</si>
  <si>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</si>
  <si>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</si>
  <si>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</si>
  <si>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</si>
  <si>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</si>
  <si>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</si>
  <si>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</si>
  <si>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</si>
  <si>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</si>
  <si>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</si>
  <si>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</si>
  <si>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</si>
  <si>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</si>
  <si>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</si>
  <si>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</si>
  <si>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</si>
  <si>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</si>
  <si>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</si>
  <si>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</si>
  <si>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</si>
  <si>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</si>
  <si>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</si>
  <si>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</si>
  <si>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</si>
  <si>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</si>
  <si>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</si>
  <si>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</si>
  <si>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</si>
  <si>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</si>
  <si>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</si>
  <si>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</si>
  <si>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</si>
  <si>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</si>
  <si>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</si>
  <si>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</si>
  <si>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</si>
  <si>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</si>
  <si>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</si>
  <si>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</si>
  <si>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</si>
  <si>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</si>
  <si>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</si>
  <si>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</si>
  <si>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</si>
  <si>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</si>
  <si>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</si>
  <si>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</si>
  <si>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</si>
  <si>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</si>
  <si>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</si>
  <si>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</si>
  <si>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</si>
  <si>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</si>
  <si>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</si>
  <si>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</si>
  <si>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</si>
  <si>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</si>
  <si>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</si>
  <si>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</si>
  <si>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</si>
  <si>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</si>
  <si>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</si>
  <si>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</si>
  <si>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</si>
  <si>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</si>
  <si>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</si>
  <si>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</si>
  <si>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</si>
  <si>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</si>
  <si>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</si>
  <si>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</si>
  <si>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</si>
  <si>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</si>
  <si>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</si>
  <si>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</si>
  <si>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</si>
  <si>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</si>
  <si>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</si>
  <si>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</si>
  <si>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</si>
  <si>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</si>
  <si>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</si>
  <si>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</si>
  <si>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</si>
  <si>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</si>
  <si>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</si>
  <si>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</si>
  <si>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</si>
  <si>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</si>
  <si>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</si>
  <si>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</si>
  <si>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</si>
  <si>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</si>
  <si>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</si>
  <si>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</si>
  <si>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</si>
  <si>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</si>
  <si>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</si>
  <si>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</si>
  <si>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</si>
  <si>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</si>
  <si>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</si>
  <si>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</si>
  <si>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</si>
  <si>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</si>
  <si>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</si>
  <si>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</si>
  <si>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</si>
  <si>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</si>
  <si>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</si>
  <si>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</si>
  <si>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</si>
  <si>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</si>
  <si>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</si>
  <si>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</si>
  <si>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</si>
  <si>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</si>
  <si>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</si>
  <si>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</si>
  <si>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</si>
  <si>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</si>
  <si>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</si>
  <si>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</si>
  <si>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</si>
  <si>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</si>
  <si>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</si>
  <si>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</si>
  <si>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</si>
  <si>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</si>
  <si>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</si>
  <si>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</si>
  <si>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</si>
  <si>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</si>
  <si>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</si>
  <si>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</si>
  <si>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</si>
  <si>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</si>
  <si>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</si>
  <si>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</si>
  <si>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</si>
  <si>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</si>
  <si>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</si>
  <si>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</si>
  <si>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</si>
  <si>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</si>
  <si>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</si>
  <si>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</si>
  <si>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</si>
  <si>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</si>
  <si>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</si>
  <si>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</si>
  <si>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</si>
  <si>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</si>
  <si>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</si>
  <si>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</si>
  <si>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</si>
  <si>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</si>
  <si>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</si>
  <si>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</si>
  <si>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</si>
  <si>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</si>
  <si>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</si>
  <si>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</si>
  <si>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</si>
  <si>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</si>
  <si>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</si>
  <si>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</si>
  <si>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</si>
  <si>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</si>
  <si>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</si>
  <si>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</si>
  <si>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</si>
  <si>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</si>
  <si>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</si>
  <si>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</si>
  <si>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</si>
  <si>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</si>
  <si>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</si>
  <si>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</si>
  <si>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</si>
  <si>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</si>
  <si>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</si>
  <si>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</si>
  <si>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</si>
  <si>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</si>
  <si>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</si>
  <si>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</si>
  <si>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</si>
  <si>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</si>
  <si>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</si>
  <si>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</si>
  <si>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</si>
  <si>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</si>
  <si>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</si>
  <si>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</si>
  <si>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</si>
  <si>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</si>
  <si>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</si>
  <si>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</si>
  <si>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</si>
  <si>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</si>
  <si>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</si>
  <si>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</si>
  <si>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</si>
  <si>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</si>
  <si>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</si>
  <si>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</si>
  <si>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</si>
  <si>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</si>
  <si>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</si>
  <si>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</si>
  <si>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</si>
  <si>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</si>
  <si>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</si>
  <si>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</si>
  <si>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</si>
  <si>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</si>
  <si>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</si>
  <si>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</si>
  <si>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</si>
  <si>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</si>
  <si>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</si>
  <si>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</si>
  <si>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</si>
  <si>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</si>
  <si>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</si>
  <si>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</si>
  <si>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</si>
  <si>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</si>
  <si>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</si>
  <si>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</si>
  <si>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</si>
  <si>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</si>
  <si>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</si>
  <si>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</si>
  <si>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</si>
  <si>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</si>
  <si>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</si>
  <si>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</si>
  <si>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</si>
  <si>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</si>
  <si>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</si>
  <si>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</si>
  <si>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</si>
  <si>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</si>
  <si>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</si>
  <si>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</si>
  <si>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</si>
  <si>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</si>
  <si>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</si>
  <si>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</si>
  <si>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</si>
  <si>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</si>
  <si>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</si>
  <si>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</si>
  <si>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</si>
  <si>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</si>
  <si>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</si>
  <si>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</si>
  <si>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</si>
  <si>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</si>
  <si>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</si>
  <si>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</si>
  <si>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</si>
  <si>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</si>
  <si>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</si>
  <si>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</si>
  <si>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</si>
  <si>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</si>
  <si>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</si>
  <si>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</si>
  <si>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</si>
  <si>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</si>
  <si>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</si>
  <si>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</si>
  <si>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</si>
  <si>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</si>
  <si>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</si>
  <si>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</si>
  <si>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</si>
  <si>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</si>
  <si>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</si>
  <si>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</si>
  <si>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</si>
  <si>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</si>
  <si>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</si>
  <si>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</si>
  <si>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</si>
  <si>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</si>
  <si>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</si>
  <si>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</si>
  <si>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</si>
  <si>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</si>
  <si>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</si>
  <si>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</si>
  <si>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</si>
  <si>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</si>
  <si>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</si>
  <si>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</si>
  <si>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</si>
  <si>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</si>
  <si>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</si>
  <si>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</si>
  <si>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</si>
  <si>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</si>
  <si>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</si>
  <si>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</si>
  <si>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</si>
  <si>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</si>
  <si>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</si>
  <si>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</si>
  <si>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</si>
  <si>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</si>
  <si>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</si>
  <si>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</si>
  <si>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</si>
  <si>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</si>
  <si>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</si>
  <si>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</si>
  <si>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</si>
  <si>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</si>
  <si>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</si>
  <si>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</si>
  <si>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</si>
  <si>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</si>
  <si>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</si>
  <si>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</si>
  <si>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</si>
  <si>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</si>
  <si>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</si>
  <si>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</si>
  <si>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</si>
  <si>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</si>
  <si>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</si>
  <si>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</si>
  <si>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</si>
  <si>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</si>
  <si>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</si>
  <si>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</si>
  <si>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</si>
  <si>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</si>
  <si>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</si>
  <si>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</si>
  <si>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</si>
  <si>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</si>
  <si>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</si>
  <si>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</si>
  <si>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</si>
  <si>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</si>
  <si>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</si>
  <si>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</si>
  <si>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</si>
  <si>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</si>
  <si>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</si>
  <si>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</si>
  <si>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</si>
  <si>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</si>
  <si>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</si>
  <si>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</si>
  <si>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</si>
  <si>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</si>
  <si>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</si>
  <si>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</si>
  <si>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</si>
  <si>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</si>
  <si>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</si>
  <si>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</si>
  <si>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</si>
  <si>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</si>
  <si>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</si>
  <si>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</si>
  <si>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</si>
  <si>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</si>
  <si>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</si>
  <si>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</si>
  <si>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</si>
  <si>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</si>
  <si>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</si>
  <si>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</si>
  <si>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</si>
  <si>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</si>
  <si>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</si>
  <si>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</si>
  <si>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</si>
  <si>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</si>
  <si>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</si>
  <si>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</si>
  <si>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</si>
  <si>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</si>
  <si>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</si>
  <si>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</si>
  <si>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</si>
  <si>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</si>
  <si>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</si>
  <si>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</si>
  <si>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</si>
  <si>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</si>
  <si>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</si>
  <si>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</si>
  <si>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</si>
  <si>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</si>
  <si>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</si>
  <si>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</si>
  <si>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</si>
  <si>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</si>
  <si>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</si>
  <si>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</si>
  <si>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</si>
  <si>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</si>
  <si>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</si>
  <si>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</si>
  <si>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</si>
  <si>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</si>
  <si>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</si>
  <si>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</si>
  <si>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</si>
  <si>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</si>
  <si>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</si>
  <si>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</si>
  <si>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</si>
  <si>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</si>
  <si>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</si>
  <si>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</si>
  <si>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</si>
  <si>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</si>
  <si>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</si>
  <si>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</si>
  <si>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</si>
  <si>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</si>
  <si>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</si>
  <si>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</si>
  <si>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</si>
  <si>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</si>
  <si>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</si>
  <si>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</si>
  <si>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</si>
  <si>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</si>
  <si>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</si>
  <si>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</si>
  <si>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</si>
  <si>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</si>
  <si>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</si>
  <si>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</si>
  <si>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</si>
  <si>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</si>
  <si>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</si>
  <si>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</si>
  <si>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</si>
  <si>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</si>
  <si>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</si>
  <si>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</si>
  <si>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</si>
  <si>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</si>
  <si>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</si>
  <si>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</si>
  <si>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</si>
  <si>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</si>
  <si>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</si>
  <si>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</si>
  <si>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</si>
  <si>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</si>
  <si>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</si>
  <si>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</si>
  <si>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</si>
  <si>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</si>
  <si>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</si>
  <si>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</si>
  <si>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</si>
  <si>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</si>
  <si>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</si>
  <si>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</si>
  <si>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</si>
  <si>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</si>
  <si>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</si>
  <si>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</si>
  <si>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</si>
  <si>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</si>
  <si>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</si>
  <si>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</si>
  <si>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</si>
  <si>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</si>
  <si>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</si>
  <si>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</si>
  <si>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</si>
  <si>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</si>
  <si>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</si>
  <si>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</si>
  <si>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</si>
  <si>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</si>
  <si>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</si>
  <si>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</si>
  <si>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</si>
  <si>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</si>
  <si>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</si>
  <si>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</si>
  <si>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</si>
  <si>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</si>
  <si>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</si>
  <si>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</si>
  <si>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</si>
  <si>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</si>
  <si>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</si>
  <si>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</si>
  <si>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</si>
  <si>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</si>
  <si>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</si>
  <si>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</si>
  <si>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</si>
  <si>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</si>
  <si>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</si>
  <si>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</si>
  <si>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</si>
  <si>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</si>
  <si>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</si>
  <si>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</si>
  <si>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</si>
  <si>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</si>
  <si>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</si>
  <si>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</si>
  <si>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</si>
  <si>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</si>
  <si>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</si>
  <si>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</si>
  <si>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</si>
  <si>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</si>
  <si>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</si>
  <si>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</si>
  <si>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</si>
  <si>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</si>
  <si>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</si>
  <si>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</si>
  <si>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</si>
  <si>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</si>
  <si>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</si>
  <si>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</si>
  <si>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</si>
  <si>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</si>
  <si>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</si>
  <si>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</si>
  <si>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</si>
  <si>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</si>
  <si>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</si>
  <si>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</si>
  <si>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</si>
  <si>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</si>
  <si>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</si>
  <si>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</si>
  <si>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</si>
  <si>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</si>
  <si>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</si>
  <si>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</si>
  <si>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</si>
  <si>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</si>
  <si>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</si>
  <si>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</si>
  <si>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</si>
  <si>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</si>
  <si>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</si>
  <si>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</si>
  <si>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</si>
  <si>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</si>
  <si>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</si>
  <si>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</si>
  <si>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</si>
  <si>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</si>
  <si>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</si>
  <si>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</si>
  <si>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</si>
  <si>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</si>
  <si>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</si>
  <si>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</si>
  <si>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</si>
  <si>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</si>
  <si>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</si>
  <si>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</si>
  <si>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</si>
  <si>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</si>
  <si>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</si>
  <si>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</si>
  <si>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</si>
  <si>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</si>
  <si>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</si>
  <si>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</si>
  <si>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</si>
  <si>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</si>
  <si>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</si>
  <si>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</si>
  <si>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</si>
  <si>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</si>
  <si>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</si>
  <si>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</si>
  <si>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</si>
  <si>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</si>
  <si>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</si>
  <si>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</si>
  <si>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</si>
  <si>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</si>
  <si>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</si>
  <si>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</si>
  <si>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</si>
  <si>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</si>
  <si>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</si>
  <si>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</si>
  <si>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</si>
  <si>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</si>
  <si>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</si>
  <si>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</si>
  <si>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</si>
  <si>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</si>
  <si>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</si>
  <si>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</si>
  <si>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</si>
  <si>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</si>
  <si>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</si>
  <si>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</si>
  <si>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</si>
  <si>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</si>
  <si>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</si>
  <si>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</si>
  <si>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</si>
  <si>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</si>
  <si>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</si>
  <si>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</si>
  <si>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</si>
  <si>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</si>
  <si>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</si>
  <si>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</si>
  <si>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</si>
  <si>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</si>
  <si>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</si>
  <si>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</si>
  <si>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</si>
  <si>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</si>
  <si>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</si>
  <si>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</si>
  <si>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</si>
  <si>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</si>
  <si>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</si>
  <si>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</si>
  <si>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</si>
  <si>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</si>
  <si>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</si>
  <si>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</si>
  <si>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</si>
  <si>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</si>
  <si>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</si>
  <si>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</si>
  <si>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</si>
  <si>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</si>
  <si>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</si>
  <si>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</si>
  <si>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</si>
  <si>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</si>
  <si>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</si>
  <si>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</si>
  <si>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</si>
  <si>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</si>
  <si>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</si>
  <si>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</si>
  <si>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</si>
  <si>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</si>
  <si>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</si>
  <si>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</si>
  <si>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</si>
  <si>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</si>
  <si>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</si>
  <si>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</si>
  <si>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</si>
  <si>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</si>
  <si>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</si>
  <si>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</si>
  <si>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</si>
  <si>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</si>
  <si>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</si>
  <si>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</si>
  <si>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</si>
  <si>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</si>
  <si>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</si>
  <si>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</si>
  <si>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</si>
  <si>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</si>
  <si>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</si>
  <si>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</si>
  <si>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</si>
  <si>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</si>
  <si>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</si>
  <si>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</si>
  <si>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</si>
  <si>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</si>
  <si>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</si>
  <si>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</si>
  <si>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</si>
  <si>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</si>
  <si>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</si>
  <si>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</si>
  <si>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</si>
  <si>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</si>
  <si>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</si>
  <si>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</si>
  <si>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</si>
  <si>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</si>
  <si>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</si>
  <si>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</si>
  <si>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</si>
  <si>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</si>
  <si>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</si>
  <si>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</si>
  <si>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</si>
  <si>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</si>
  <si>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</si>
  <si>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</si>
  <si>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</si>
  <si>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</si>
  <si>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</si>
  <si>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</si>
  <si>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</si>
  <si>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</si>
  <si>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</si>
  <si>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</si>
  <si>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</si>
  <si>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</si>
  <si>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</si>
  <si>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</si>
  <si>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</si>
  <si>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</si>
  <si>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</si>
  <si>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</si>
  <si>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</si>
  <si>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</si>
  <si>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</si>
  <si>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</si>
  <si>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</si>
  <si>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</si>
  <si>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</si>
  <si>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</si>
  <si>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</si>
  <si>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</si>
  <si>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</si>
  <si>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</si>
  <si>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</si>
  <si>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</si>
  <si>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</si>
  <si>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</si>
  <si>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</si>
  <si>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</si>
  <si>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</si>
  <si>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</si>
  <si>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</si>
  <si>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</si>
  <si>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</si>
  <si>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</si>
  <si>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</si>
  <si>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</si>
  <si>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</si>
  <si>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</si>
  <si>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</si>
  <si>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</si>
  <si>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</si>
  <si>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</si>
  <si>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</si>
  <si>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</si>
  <si>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</si>
  <si>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</si>
  <si>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</si>
  <si>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</si>
  <si>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</si>
  <si>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</si>
  <si>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</si>
  <si>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</si>
  <si>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</si>
  <si>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</si>
  <si>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</si>
  <si>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</si>
  <si>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</si>
  <si>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</si>
  <si>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</si>
  <si>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</si>
  <si>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</si>
  <si>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</si>
  <si>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</si>
  <si>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</si>
  <si>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</si>
  <si>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</si>
  <si>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</si>
  <si>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</si>
  <si>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</si>
  <si>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</si>
  <si>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</si>
  <si>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</si>
  <si>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</si>
  <si>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</si>
  <si>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</si>
  <si>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</si>
  <si>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</si>
  <si>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</si>
  <si>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</si>
  <si>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</si>
  <si>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</si>
  <si>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</si>
  <si>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</si>
  <si>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</si>
  <si>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</si>
  <si>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</si>
  <si>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</si>
  <si>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</si>
  <si>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</si>
  <si>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</si>
  <si>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</si>
  <si>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</si>
  <si>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</si>
  <si>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</si>
  <si>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</si>
  <si>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</si>
  <si>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</si>
  <si>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</si>
  <si>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</si>
  <si>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</si>
  <si>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</si>
  <si>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</si>
  <si>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</si>
  <si>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</si>
  <si>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</si>
  <si>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</si>
  <si>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</si>
  <si>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</si>
  <si>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</si>
  <si>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</si>
  <si>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</si>
  <si>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</si>
  <si>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</si>
  <si>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</si>
  <si>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</si>
  <si>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</si>
  <si>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</si>
  <si>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</si>
  <si>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</si>
  <si>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</si>
  <si>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</si>
  <si>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</si>
  <si>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</si>
  <si>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</si>
  <si>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</si>
  <si>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</si>
  <si>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</si>
  <si>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</si>
  <si>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</si>
  <si>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</si>
  <si>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</si>
  <si>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</si>
  <si>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</si>
  <si>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</si>
  <si>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</si>
  <si>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</si>
  <si>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</si>
  <si>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</si>
  <si>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</si>
  <si>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</si>
  <si>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</si>
  <si>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</si>
  <si>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</si>
  <si>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</si>
  <si>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</si>
  <si>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</si>
  <si>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</si>
  <si>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</si>
  <si>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</si>
  <si>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</si>
  <si>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</si>
  <si>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</si>
  <si>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</si>
  <si>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</si>
  <si>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</si>
  <si>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</si>
  <si>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</si>
  <si>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</si>
  <si>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</si>
  <si>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</si>
  <si>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</si>
  <si>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</si>
  <si>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</si>
  <si>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</si>
  <si>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</si>
  <si>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</si>
  <si>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</si>
  <si>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</si>
  <si>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</si>
  <si>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</si>
  <si>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</si>
  <si>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</si>
  <si>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</si>
  <si>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</si>
  <si>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</si>
  <si>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</si>
  <si>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</si>
  <si>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</si>
  <si>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</si>
  <si>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</si>
  <si>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</si>
  <si>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</si>
  <si>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</si>
  <si>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</si>
  <si>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</si>
  <si>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</si>
  <si>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</si>
  <si>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</si>
  <si>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</si>
  <si>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</si>
  <si>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</si>
  <si>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</si>
  <si>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</si>
  <si>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</si>
  <si>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</si>
  <si>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</si>
  <si>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</si>
  <si>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</si>
  <si>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</si>
  <si>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</si>
  <si>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</si>
  <si>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</si>
  <si>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</si>
  <si>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</si>
  <si>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</si>
  <si>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</si>
  <si>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</si>
  <si>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</si>
  <si>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</si>
  <si>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</si>
  <si>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</si>
  <si>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</si>
  <si>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</si>
  <si>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</si>
  <si>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</si>
  <si>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</si>
  <si>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</si>
  <si>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</si>
  <si>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</si>
  <si>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</si>
  <si>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</si>
  <si>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</si>
  <si>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</si>
  <si>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</si>
  <si>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</si>
  <si>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</si>
  <si>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</si>
  <si>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</si>
  <si>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</si>
  <si>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</si>
  <si>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</si>
  <si>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</si>
  <si>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</si>
  <si>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</si>
  <si>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</si>
  <si>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</si>
  <si>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</si>
  <si>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</si>
  <si>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</si>
  <si>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</si>
  <si>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</si>
  <si>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</si>
  <si>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</si>
  <si>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</si>
  <si>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</si>
  <si>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</si>
  <si>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</si>
  <si>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</si>
  <si>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</si>
  <si>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</si>
  <si>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</si>
  <si>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</si>
  <si>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</si>
  <si>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</si>
  <si>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</si>
  <si>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</si>
  <si>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</si>
  <si>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</si>
  <si>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</si>
  <si>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</si>
  <si>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</si>
  <si>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</si>
  <si>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</si>
  <si>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</si>
  <si>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</si>
  <si>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</si>
  <si>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</si>
  <si>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</si>
  <si>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</si>
  <si>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</si>
  <si>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</si>
  <si>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</si>
  <si>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</si>
  <si>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</si>
  <si>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</si>
  <si>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</si>
  <si>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</si>
  <si>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</si>
  <si>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</si>
  <si>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</si>
  <si>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</si>
  <si>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</si>
  <si>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</si>
  <si>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</si>
  <si>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</si>
  <si>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</si>
  <si>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</si>
  <si>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</si>
  <si>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</si>
  <si>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</si>
  <si>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</si>
  <si>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</si>
  <si>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</si>
  <si>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</si>
  <si>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</si>
  <si>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</si>
  <si>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</si>
  <si>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</si>
  <si>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</si>
  <si>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</si>
  <si>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</si>
  <si>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</si>
  <si>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</si>
  <si>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</si>
  <si>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</si>
  <si>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</si>
  <si>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</si>
  <si>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</si>
  <si>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</si>
  <si>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</si>
  <si>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</si>
  <si>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</si>
  <si>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</si>
  <si>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</si>
  <si>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</si>
  <si>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</si>
  <si>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</si>
  <si>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</si>
  <si>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</si>
  <si>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</si>
  <si>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</si>
  <si>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</si>
  <si>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</si>
  <si>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</si>
  <si>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</si>
  <si>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</si>
  <si>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</si>
  <si>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</si>
  <si>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</si>
  <si>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</si>
  <si>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</si>
  <si>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</si>
  <si>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</si>
  <si>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</si>
  <si>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</si>
  <si>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</si>
  <si>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</si>
  <si>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</si>
  <si>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</si>
  <si>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</si>
  <si>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</si>
  <si>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</si>
  <si>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</si>
  <si>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</si>
  <si>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</si>
  <si>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</si>
  <si>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</si>
  <si>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</si>
  <si>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</si>
  <si>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</si>
  <si>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</si>
  <si>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</si>
  <si>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</si>
  <si>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</si>
  <si>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</si>
  <si>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</si>
  <si>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</si>
  <si>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</si>
  <si>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</si>
  <si>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</si>
  <si>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</si>
  <si>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</si>
  <si>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</si>
  <si>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</si>
  <si>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</si>
  <si>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</si>
  <si>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</si>
  <si>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</si>
  <si>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</si>
  <si>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</si>
  <si>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</si>
  <si>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</si>
  <si>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</si>
  <si>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</si>
  <si>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</si>
  <si>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</si>
  <si>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</si>
  <si>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</si>
  <si>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</si>
  <si>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</si>
  <si>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</si>
  <si>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</si>
  <si>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</si>
  <si>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</si>
  <si>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</si>
  <si>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</si>
  <si>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</si>
  <si>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</si>
  <si>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</si>
  <si>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</si>
  <si>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</si>
  <si>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</si>
  <si>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</si>
  <si>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</si>
  <si>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</si>
  <si>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</si>
  <si>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</si>
  <si>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</si>
  <si>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</si>
  <si>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</si>
  <si>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</si>
  <si>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</si>
  <si>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</si>
  <si>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</si>
  <si>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</si>
  <si>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</si>
  <si>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</si>
  <si>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</si>
  <si>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</si>
  <si>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</si>
  <si>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</si>
  <si>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</si>
  <si>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</si>
  <si>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</si>
  <si>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</si>
  <si>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</si>
  <si>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</si>
  <si>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</si>
  <si>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</si>
  <si>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</si>
  <si>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</si>
  <si>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</si>
  <si>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</si>
  <si>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</si>
  <si>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</si>
  <si>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</si>
  <si>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</si>
  <si>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</si>
  <si>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</si>
  <si>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</si>
  <si>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</si>
  <si>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</si>
  <si>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</si>
  <si>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</si>
  <si>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</si>
  <si>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</si>
  <si>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</si>
  <si>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</si>
  <si>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</si>
  <si>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</si>
  <si>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</si>
  <si>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</si>
  <si>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</si>
  <si>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</si>
  <si>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</si>
  <si>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</si>
  <si>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</si>
  <si>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</si>
  <si>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</si>
  <si>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</si>
  <si>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</si>
  <si>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</si>
  <si>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</si>
  <si>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</si>
  <si>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</si>
  <si>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</si>
  <si>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</si>
  <si>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</si>
  <si>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</si>
  <si>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</si>
  <si>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</si>
  <si>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</si>
  <si>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</si>
  <si>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</si>
  <si>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</si>
  <si>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</si>
  <si>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</si>
  <si>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</si>
  <si>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</si>
  <si>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</si>
  <si>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</si>
  <si>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</si>
  <si>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</si>
  <si>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</si>
  <si>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</si>
  <si>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</si>
  <si>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</si>
  <si>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</si>
  <si>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</si>
  <si>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</si>
  <si>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</si>
  <si>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</si>
  <si>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</si>
  <si>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</si>
  <si>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</si>
  <si>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</si>
  <si>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</si>
  <si>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</si>
  <si>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</si>
  <si>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</si>
  <si>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</si>
  <si>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</si>
  <si>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</si>
  <si>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</si>
  <si>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</si>
  <si>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</si>
  <si>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</si>
  <si>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</si>
  <si>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</si>
  <si>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</si>
  <si>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</si>
  <si>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</si>
  <si>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</si>
  <si>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</si>
  <si>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</si>
  <si>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</si>
  <si>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</si>
  <si>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</si>
  <si>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</si>
  <si>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</si>
  <si>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</si>
  <si>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</si>
  <si>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</si>
  <si>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</si>
  <si>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</si>
  <si>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</si>
  <si>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</si>
  <si>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</si>
  <si>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</si>
  <si>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</si>
  <si>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</si>
  <si>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</si>
  <si>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</si>
  <si>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</si>
  <si>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</si>
  <si>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</si>
  <si>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</si>
  <si>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</si>
  <si>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</si>
  <si>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</si>
  <si>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</si>
  <si>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</si>
  <si>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</si>
  <si>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</si>
  <si>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</si>
  <si>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</si>
  <si>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</si>
  <si>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</si>
  <si>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</si>
  <si>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</si>
  <si>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</si>
  <si>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</si>
  <si>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</si>
  <si>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</si>
  <si>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</si>
  <si>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</si>
  <si>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</si>
  <si>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</si>
  <si>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</si>
  <si>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</si>
  <si>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</si>
  <si>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</si>
  <si>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</si>
  <si>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</si>
  <si>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</si>
  <si>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</si>
  <si>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</si>
  <si>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</si>
  <si>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</si>
  <si>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</si>
  <si>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</si>
  <si>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</si>
  <si>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</si>
  <si>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</si>
  <si>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</si>
  <si>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</si>
  <si>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</si>
  <si>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</si>
  <si>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</si>
  <si>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</si>
  <si>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</si>
  <si>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</si>
  <si>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</si>
  <si>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</si>
  <si>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</si>
  <si>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</si>
  <si>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</si>
  <si>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</si>
  <si>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</si>
  <si>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</si>
  <si>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</si>
  <si>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</si>
  <si>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</si>
  <si>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</si>
  <si>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</si>
  <si>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</si>
  <si>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</si>
  <si>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</si>
  <si>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</si>
  <si>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</si>
  <si>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</si>
  <si>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</si>
  <si>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</si>
  <si>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</si>
  <si>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</si>
  <si>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</si>
  <si>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</si>
  <si>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</si>
  <si>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</si>
  <si>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</si>
  <si>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</si>
  <si>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</si>
  <si>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</si>
  <si>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</si>
  <si>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</si>
  <si>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</si>
  <si>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</si>
  <si>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</si>
  <si>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</si>
  <si>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</si>
  <si>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</si>
  <si>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</si>
  <si>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</si>
  <si>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</si>
  <si>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</si>
  <si>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</si>
  <si>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</si>
  <si>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</si>
  <si>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</si>
  <si>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</si>
  <si>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</si>
  <si>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</si>
  <si>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</si>
  <si>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</si>
  <si>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</si>
  <si>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</si>
  <si>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</si>
  <si>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</si>
  <si>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</si>
  <si>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</si>
  <si>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</si>
  <si>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</si>
  <si>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</si>
  <si>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</si>
  <si>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</si>
  <si>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</si>
  <si>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</si>
  <si>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</si>
  <si>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</si>
  <si>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</si>
  <si>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</si>
  <si>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</si>
  <si>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</si>
  <si>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</si>
  <si>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</si>
  <si>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</si>
  <si>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</si>
  <si>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</si>
  <si>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</si>
  <si>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</si>
  <si>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</si>
  <si>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</si>
  <si>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</si>
  <si>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</si>
  <si>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</si>
  <si>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</si>
  <si>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</si>
  <si>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</si>
  <si>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</si>
  <si>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</si>
  <si>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</si>
  <si>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</si>
  <si>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</si>
  <si>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</si>
  <si>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</si>
  <si>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</si>
  <si>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</si>
  <si>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</si>
  <si>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</si>
  <si>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</si>
  <si>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</si>
  <si>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</si>
  <si>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</si>
  <si>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</si>
  <si>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</si>
  <si>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</si>
  <si>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</si>
  <si>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</si>
  <si>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</si>
  <si>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</si>
  <si>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</si>
  <si>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</si>
  <si>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</si>
  <si>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</si>
  <si>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</si>
  <si>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</si>
  <si>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</si>
  <si>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</si>
  <si>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</si>
  <si>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</si>
  <si>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</si>
  <si>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</si>
  <si>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</si>
  <si>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</si>
  <si>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</si>
  <si>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</si>
  <si>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</si>
  <si>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</si>
  <si>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</si>
  <si>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</si>
  <si>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</si>
  <si>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</si>
  <si>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</si>
  <si>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</si>
  <si>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</si>
  <si>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</si>
  <si>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</si>
  <si>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</si>
  <si>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</si>
  <si>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</si>
  <si>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</si>
  <si>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</si>
  <si>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</si>
  <si>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</si>
  <si>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</si>
  <si>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</si>
  <si>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</si>
  <si>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</si>
  <si>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</si>
  <si>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</si>
  <si>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</si>
  <si>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</si>
  <si>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</si>
  <si>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</si>
  <si>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</si>
  <si>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</si>
  <si>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</si>
  <si>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</si>
  <si>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</si>
  <si>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</si>
  <si>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</si>
  <si>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</si>
  <si>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</si>
  <si>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</si>
  <si>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</si>
  <si>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</si>
  <si>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</si>
  <si>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</si>
  <si>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</si>
  <si>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</si>
  <si>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</si>
  <si>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</si>
  <si>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</si>
  <si>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</si>
  <si>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</si>
  <si>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</si>
  <si>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</si>
  <si>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</si>
  <si>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</si>
  <si>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</si>
  <si>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</si>
  <si>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</si>
  <si>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</si>
  <si>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</si>
  <si>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</si>
  <si>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</si>
  <si>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</si>
  <si>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</si>
  <si>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</si>
  <si>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</si>
  <si>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</si>
  <si>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</si>
  <si>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</si>
  <si>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</si>
  <si>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</si>
  <si>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</si>
  <si>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</si>
  <si>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</si>
  <si>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</si>
  <si>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</si>
  <si>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</si>
  <si>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</si>
  <si>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</si>
  <si>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</si>
  <si>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</si>
  <si>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</si>
  <si>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</si>
  <si>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</si>
  <si>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</si>
  <si>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</si>
  <si>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</si>
  <si>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</si>
  <si>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</si>
  <si>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</si>
  <si>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</si>
  <si>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</si>
  <si>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</si>
  <si>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</si>
  <si>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</si>
  <si>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</si>
  <si>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</si>
  <si>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</si>
  <si>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</si>
  <si>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</si>
  <si>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</si>
  <si>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</si>
  <si>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</si>
  <si>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</si>
  <si>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</si>
  <si>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</si>
  <si>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</si>
  <si>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</si>
  <si>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</si>
  <si>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</si>
  <si>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</si>
  <si>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</si>
  <si>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</si>
  <si>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</si>
  <si>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</si>
  <si>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</si>
  <si>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</si>
  <si>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</si>
  <si>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</si>
  <si>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</si>
  <si>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</si>
  <si>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</si>
  <si>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</si>
  <si>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</si>
  <si>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</si>
  <si>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</si>
  <si>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</si>
  <si>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</si>
  <si>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</si>
  <si>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</si>
  <si>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</si>
  <si>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</si>
  <si>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</si>
  <si>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</si>
  <si>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</si>
  <si>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</si>
  <si>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</si>
  <si>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</si>
  <si>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</si>
  <si>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</si>
  <si>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</si>
  <si>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</si>
  <si>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</si>
  <si>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</si>
  <si>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</si>
  <si>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</si>
  <si>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</si>
  <si>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</si>
  <si>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</si>
  <si>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</si>
  <si>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</si>
  <si>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</si>
  <si>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</si>
  <si>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</si>
  <si>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</si>
  <si>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</si>
  <si>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</si>
  <si>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</si>
  <si>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</si>
  <si>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</si>
  <si>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</si>
  <si>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</si>
  <si>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</si>
  <si>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</si>
  <si>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</si>
  <si>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</si>
  <si>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</si>
  <si>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</si>
  <si>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</si>
  <si>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</si>
  <si>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</si>
  <si>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</si>
  <si>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</si>
  <si>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</si>
  <si>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</si>
  <si>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</si>
  <si>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</si>
  <si>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</si>
  <si>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</si>
  <si>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</si>
  <si>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</si>
  <si>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</si>
  <si>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</si>
  <si>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</si>
  <si>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</si>
  <si>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</si>
  <si>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</si>
  <si>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</si>
  <si>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</si>
  <si>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</si>
  <si>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</si>
  <si>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</si>
  <si>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</si>
  <si>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</si>
  <si>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</si>
  <si>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</si>
  <si>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</si>
  <si>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</si>
  <si>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</si>
  <si>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</si>
  <si>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</si>
  <si>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</si>
  <si>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</si>
  <si>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</si>
  <si>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</si>
  <si>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</si>
  <si>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</si>
  <si>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</si>
  <si>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</si>
  <si>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</si>
  <si>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</si>
  <si>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</si>
  <si>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</si>
  <si>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</si>
  <si>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</si>
  <si>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</si>
  <si>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</si>
  <si>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</si>
  <si>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</si>
  <si>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</si>
  <si>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</si>
  <si>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</si>
  <si>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</si>
  <si>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</si>
  <si>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</si>
  <si>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</si>
  <si>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</si>
  <si>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</si>
  <si>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</si>
  <si>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</si>
  <si>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</si>
  <si>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</si>
  <si>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</si>
  <si>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</si>
  <si>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</si>
  <si>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</si>
  <si>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</si>
  <si>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</si>
  <si>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</si>
  <si>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</si>
  <si>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</si>
  <si>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</si>
  <si>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</si>
  <si>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</si>
  <si>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</si>
  <si>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</si>
  <si>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</si>
  <si>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</si>
  <si>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</si>
  <si>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</si>
  <si>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</si>
  <si>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</si>
  <si>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</si>
  <si>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</si>
  <si>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</si>
  <si>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</si>
  <si>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</si>
  <si>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</si>
  <si>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</si>
  <si>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</si>
  <si>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</si>
  <si>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</si>
  <si>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</si>
  <si>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</si>
  <si>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</si>
  <si>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</si>
  <si>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</si>
  <si>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</si>
  <si>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</si>
  <si>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</si>
  <si>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</si>
  <si>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</si>
  <si>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</si>
  <si>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</si>
  <si>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</si>
  <si>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</si>
  <si>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</si>
  <si>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</si>
  <si>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</si>
  <si>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</si>
  <si>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</si>
  <si>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</si>
  <si>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</si>
  <si>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</si>
  <si>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</si>
  <si>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</si>
  <si>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</si>
  <si>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</si>
  <si>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</si>
  <si>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</si>
  <si>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</si>
  <si>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</si>
  <si>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</si>
  <si>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</si>
  <si>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</si>
  <si>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</si>
  <si>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</si>
  <si>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</si>
  <si>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</si>
  <si>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</si>
  <si>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</si>
  <si>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</si>
  <si>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</si>
  <si>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</si>
  <si>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</si>
  <si>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</si>
  <si>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</si>
  <si>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</si>
  <si>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</si>
  <si>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</si>
  <si>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</si>
  <si>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</si>
  <si>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</si>
  <si>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</si>
  <si>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</si>
  <si>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</si>
  <si>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2021-68-68002492021</t>
  </si>
  <si>
    <t>68-185-2020</t>
  </si>
  <si>
    <t>68-227-2020</t>
  </si>
  <si>
    <t>68-237-2020</t>
  </si>
  <si>
    <t>68-245-2020</t>
  </si>
  <si>
    <t>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</si>
  <si>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</si>
  <si>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</si>
  <si>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</si>
  <si>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ISAIAS SUAREZ</t>
  </si>
  <si>
    <t>Carrera 32D # 17-68</t>
  </si>
  <si>
    <t>(7)6430398</t>
  </si>
  <si>
    <t>Carrera 32D#17-68</t>
  </si>
  <si>
    <t>gerencia@fndp.com.co</t>
  </si>
  <si>
    <t>68-26-2013-459</t>
  </si>
  <si>
    <t>INSTITUTO COLOMBIANO  DE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</si>
  <si>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</si>
  <si>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INTEGRALMENTE A LA PRIMERA INFANCIA EN EL MARCO DE LA ESTRATEGIA DE CERO A SIEMPRE DE CONFROMIDAD CON LAS DIRECTRICES , LINEAMIENTO Y ESTANDARES ESTABLECIOS POR EL ICBF, ASI OMO REGULAR LAS RELACIONES ENTRE LAS PARTES DERIVADAS DE LA ENTREGA DE APORTES DEL ICBF A EL CONTRATISTA PARA QUE ASUMA BAJO SU EXCLUSIVA RESPONSABILIDAD DICHA ATENCION. </t>
  </si>
  <si>
    <t xml:space="preserve">ISABEL VERA ROJAS </t>
  </si>
  <si>
    <t>CRA 11  # 8N-25</t>
  </si>
  <si>
    <t>6403491</t>
  </si>
  <si>
    <t>CHIQUICONTABILIDAD@HOTMAIL.COM</t>
  </si>
  <si>
    <t>68-26-2016-339</t>
  </si>
  <si>
    <t>68-26-2015-322</t>
  </si>
  <si>
    <t>ATENDER A NIÑOS Y NIÑAS MNORES DE CINCO AÑOS ,O HASTA SU INGRSO AL GRADO DE TRANSICION EN LOS SERVICIOS DE EDUCACION INICIAL Y CUIDADO, CON EL FIN DE PROMOVER EL DESARROLLO INTEGRAL DE LA PRIMERA INFANCIA CON CALIDAD, DE CONFORMIDAD CON LOS LINEAMIENTOS, LAS DIRECTRICES, PARAMETROS Y ESTANDARES ESTABLCIDOS POR EL ICBF.</t>
  </si>
  <si>
    <t>ATENDER A NIÑOS Y NIÑAS MNORES DE CINCO AÑOS ,O HASTA SU INGRSO AL GRADO DE TRANSICION Y MADRES EN PRIODO DE GESTACIÒN, EN LOS SERVICIOS DE EDUCACION INICIAL Y CUIDADO, CON EL FIN DE PROMOVER EL DESARROLLO INTEGRAL DE LA PRIMERA INFANCIA CON CALIDAD, DE CONFORMIDAD CON LOS LINEAMIENTOS, LAS DIRECTRICES, PARAMETROS Y ESTANDARES ESTABLCIDOS POR EL ICBF.</t>
  </si>
  <si>
    <t>799-2016</t>
  </si>
  <si>
    <t>659-2017</t>
  </si>
  <si>
    <t xml:space="preserve">PRESTAR EL SERVICIO DE EDUCACION INICIALEN EL EL MARCO DE LA ATENCION INTEGRAL A NIÑOS Y NIÑAS MENORES DE CINCO AÑOS O HASTA SU INGRESO AL GRADO DE TRANSICION DE CONFRMIDAD CON LOS MANUALES OPRATIVOS DE LA MODAIDAD Y LAS DIRECTRICES ESTABLECIDAS POR EL ICBF, EN ARMONIA CON LA POLITICA DE ESTADO PARA EL DESARROLLO INTEGRAL DE LA PRIMRA INFACIA DE CERO A SIEMPRE. EN EL SERVICIO CENTROS DE DESARROLLO INFANTIL. </t>
  </si>
  <si>
    <t>68-0324-2018 DE 2018</t>
  </si>
  <si>
    <t>68-368-2018</t>
  </si>
  <si>
    <t>68-140-2019</t>
  </si>
  <si>
    <t xml:space="preserve">PRESTAR EL SERVICIO CENTROS DE DESARROLLO INFANTIL CDI DE CONFORMIDAD CON EL MANUAL OPRATIVO DE LA MODALIDAD INSTITUCIONAL Y LAS DIRECTRICES ESTBLECIDAS POR EL ICBF EN ARMONIA CON LA POLITICA DE ESTADO PARA EL DESARROLLO INFANTIL DE LA PRIMERA INFANCIA DE CERO A SIEMPRE. </t>
  </si>
  <si>
    <t>UNION TEMPORAL LLERAS 2021</t>
  </si>
  <si>
    <t>UNIÒN TEMPORAL LLERAS 2021</t>
  </si>
  <si>
    <t>68-211-2020</t>
  </si>
  <si>
    <t xml:space="preserve">BRINDAR EDUCACION INICIAL EN EL MARCO DELA ATENCION INTGRALA NIÑAS Y NIÑOS EN 630 CUPOS , EN EL SERVICIO CENTROS DE DESARROLLO INFANTIL - CDI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</si>
</sst>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99" zoomScale="69"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44194.947547800926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887</v>
      </c>
      <c r="I15" s="32" t="s">
        <v>2629</v>
      </c>
      <c r="J15" s="110" t="s">
        <v>2637</v>
      </c>
      <c r="L15" s="202" t="s">
        <v>8</v>
      </c>
      <c r="M15" s="202"/>
      <c r="N15" s="184">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900593622</v>
      </c>
      <c r="C20" s="5"/>
      <c r="D20" s="74"/>
      <c r="E20" s="161" t="s">
        <v>2669</v>
      </c>
      <c r="F20" s="195" t="s">
        <v>2715</v>
      </c>
      <c r="G20" s="5"/>
      <c r="H20" s="212"/>
      <c r="I20" s="150" t="s">
        <v>887</v>
      </c>
      <c r="J20" s="151" t="s">
        <v>889</v>
      </c>
      <c r="K20" s="152">
        <v>1630547472</v>
      </c>
      <c r="L20" s="153"/>
      <c r="M20" s="153">
        <v>44561</v>
      </c>
      <c r="N20" s="136">
        <f>+(M20-L20)/30</f>
        <v>1485.3666666666666</v>
      </c>
      <c r="O20" s="139"/>
      <c r="U20" s="135"/>
      <c r="V20" s="107">
        <f ca="1">NOW()</f>
        <v>44194.947547800926</v>
      </c>
      <c r="W20" s="107">
        <f ca="1">NOW()</f>
        <v>44194.947547800926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NIÑOS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2697</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2696</v>
      </c>
      <c r="C48" s="114" t="s">
        <v>31</v>
      </c>
      <c r="D48" s="112" t="s">
        <v>2695</v>
      </c>
      <c r="E48" s="146">
        <v>41576</v>
      </c>
      <c r="F48" s="146">
        <v>41988</v>
      </c>
      <c r="G48" s="173">
        <f>IF(AND(E48&lt;&gt;"",F48&lt;&gt;""),((F48-E48)/30),"")</f>
        <v>13.733333333333333</v>
      </c>
      <c r="H48" s="116" t="s">
        <v>2698</v>
      </c>
      <c r="I48" s="115" t="s">
        <v>887</v>
      </c>
      <c r="J48" s="115" t="s">
        <v>893</v>
      </c>
      <c r="K48" s="118">
        <v>3068560459</v>
      </c>
      <c r="L48" s="117" t="s">
        <v>1148</v>
      </c>
      <c r="M48" s="119"/>
      <c r="N48" s="117" t="s">
        <v>27</v>
      </c>
      <c r="O48" s="117" t="s">
        <v>1148</v>
      </c>
      <c r="P48" s="80"/>
    </row>
    <row r="49" spans="1:16" s="6" customFormat="1" ht="24.75" customHeight="1" x14ac:dyDescent="0.25">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25">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2682</v>
      </c>
      <c r="E114" s="146">
        <v>43880</v>
      </c>
      <c r="F114" s="146">
        <v>44196</v>
      </c>
      <c r="G114" s="173">
        <f>IF(AND(E114&lt;&gt;"",F114&lt;&gt;""),((F114-E114)/30),"")</f>
        <v>10.533333333333333</v>
      </c>
      <c r="H114" s="124" t="s">
        <v>2686</v>
      </c>
      <c r="I114" s="123" t="s">
        <v>887</v>
      </c>
      <c r="J114" s="123" t="s">
        <v>916</v>
      </c>
      <c r="K114" s="125">
        <v>4098692114</v>
      </c>
      <c r="L114" s="102">
        <f>+IF(AND(K114&gt;0,O114="Ejecución"),(K114/877802)*Tabla28[[#This Row],[% participación]],IF(AND(K114&gt;0,O114&lt;&gt;"Ejecución"),"-",""))</f>
        <v>4669.2672311067872</v>
      </c>
      <c r="M114" s="126" t="s">
        <v>1148</v>
      </c>
      <c r="N114" s="182">
        <f>+IF(M116="No",1,IF(M116="Si","Ingrese %",""))</f>
        <v>1</v>
      </c>
      <c r="O114" s="178" t="s">
        <v>1150</v>
      </c>
      <c r="P114" s="80"/>
    </row>
    <row r="115" spans="1:16" s="6" customFormat="1" ht="24.75" customHeight="1" x14ac:dyDescent="0.25">
      <c r="A115" s="144">
        <v>2</v>
      </c>
      <c r="B115" s="176" t="s">
        <v>2671</v>
      </c>
      <c r="C115" s="177" t="s">
        <v>31</v>
      </c>
      <c r="D115" s="63" t="s">
        <v>2683</v>
      </c>
      <c r="E115" s="146">
        <v>43887</v>
      </c>
      <c r="F115" s="146">
        <v>44196</v>
      </c>
      <c r="G115" s="173">
        <f t="shared" ref="G115:G116" si="3">IF(AND(E115&lt;&gt;"",F115&lt;&gt;""),((F115-E115)/30),"")</f>
        <v>10.3</v>
      </c>
      <c r="H115" s="124" t="s">
        <v>2687</v>
      </c>
      <c r="I115" s="123" t="s">
        <v>887</v>
      </c>
      <c r="J115" s="123" t="s">
        <v>889</v>
      </c>
      <c r="K115" s="68">
        <v>972736752</v>
      </c>
      <c r="L115" s="102">
        <f>+IF(AND(K115&gt;0,O115="Ejecución"),(K115/877802)*Tabla28[[#This Row],[% participación]],IF(AND(K115&gt;0,O115&lt;&gt;"Ejecución"),"-",""))</f>
        <v>1108.1505305296639</v>
      </c>
      <c r="M115" s="126" t="s">
        <v>1148</v>
      </c>
      <c r="N115" s="182">
        <f>+IF(M116="No",1,IF(M116="Si","Ingrese %",""))</f>
        <v>1</v>
      </c>
      <c r="O115" s="178" t="s">
        <v>1150</v>
      </c>
      <c r="P115" s="80"/>
    </row>
    <row r="116" spans="1:16" s="6" customFormat="1" ht="24.75" customHeight="1" x14ac:dyDescent="0.25">
      <c r="A116" s="144">
        <v>3</v>
      </c>
      <c r="B116" s="176" t="s">
        <v>2671</v>
      </c>
      <c r="C116" s="177" t="s">
        <v>31</v>
      </c>
      <c r="D116" s="63" t="s">
        <v>2684</v>
      </c>
      <c r="E116" s="146">
        <v>43887</v>
      </c>
      <c r="F116" s="146">
        <v>44196</v>
      </c>
      <c r="G116" s="173">
        <f t="shared" si="3"/>
        <v>10.3</v>
      </c>
      <c r="H116" s="124" t="s">
        <v>2688</v>
      </c>
      <c r="I116" s="123" t="s">
        <v>887</v>
      </c>
      <c r="J116" s="123" t="s">
        <v>893</v>
      </c>
      <c r="K116" s="68">
        <v>1394887402</v>
      </c>
      <c r="L116" s="102">
        <f>+IF(AND(K116&gt;0,O116="Ejecución"),(K116/877802)*Tabla28[[#This Row],[% participación]],IF(AND(K116&gt;0,O116&lt;&gt;"Ejecución"),"-",""))</f>
        <v>1589.0683798852133</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63" t="s">
        <v>2685</v>
      </c>
      <c r="E117" s="146">
        <v>43894</v>
      </c>
      <c r="F117" s="146">
        <v>44196</v>
      </c>
      <c r="G117" s="173">
        <f t="shared" ref="G117:G159" si="5">IF(AND(E117&lt;&gt;"",F117&lt;&gt;""),((F117-E117)/30),"")</f>
        <v>10.066666666666666</v>
      </c>
      <c r="H117" s="124" t="s">
        <v>2689</v>
      </c>
      <c r="I117" s="123" t="s">
        <v>887</v>
      </c>
      <c r="J117" s="123" t="s">
        <v>893</v>
      </c>
      <c r="K117" s="68">
        <v>2956391748</v>
      </c>
      <c r="L117" s="102">
        <f>+IF(AND(K117&gt;0,O117="Ejecución"),(K117/877802)*Tabla28[[#This Row],[% participación]],IF(AND(K117&gt;0,O117&lt;&gt;"Ejecución"),"-",""))</f>
        <v>3367.9482935787341</v>
      </c>
      <c r="M117" s="126" t="s">
        <v>1148</v>
      </c>
      <c r="N117" s="182">
        <f t="shared" si="4"/>
        <v>1</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38" t="s">
        <v>2674</v>
      </c>
      <c r="J179" s="239"/>
      <c r="K179" s="239"/>
      <c r="L179" s="240"/>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48916424.159999996</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41962</v>
      </c>
      <c r="D193" s="5"/>
      <c r="E193" s="128">
        <v>4454</v>
      </c>
      <c r="F193" s="5"/>
      <c r="G193" s="5"/>
      <c r="H193" s="148" t="s">
        <v>2690</v>
      </c>
      <c r="J193" s="5"/>
      <c r="K193" s="129">
        <v>41575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2691</v>
      </c>
      <c r="J211" s="27" t="s">
        <v>2627</v>
      </c>
      <c r="K211" s="149" t="s">
        <v>2693</v>
      </c>
      <c r="L211" s="21"/>
      <c r="M211" s="21"/>
      <c r="N211" s="21"/>
      <c r="O211" s="8"/>
    </row>
    <row r="212" spans="1:15" x14ac:dyDescent="0.25">
      <c r="A212" s="9"/>
      <c r="B212" s="27" t="s">
        <v>2624</v>
      </c>
      <c r="C212" s="148" t="s">
        <v>2690</v>
      </c>
      <c r="D212" s="21"/>
      <c r="G212" s="27" t="s">
        <v>2626</v>
      </c>
      <c r="H212" s="149" t="s">
        <v>2692</v>
      </c>
      <c r="J212" s="27" t="s">
        <v>2628</v>
      </c>
      <c r="K212" s="148"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200" zoomScale="70" zoomScaleNormal="70" zoomScaleSheetLayoutView="40" zoomScalePageLayoutView="40" workbookViewId="0">
      <selection activeCell="F56" sqref="F5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44194.947547800926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887</v>
      </c>
      <c r="I15" s="32" t="s">
        <v>2629</v>
      </c>
      <c r="J15" s="110" t="s">
        <v>2637</v>
      </c>
      <c r="L15" s="202" t="s">
        <v>8</v>
      </c>
      <c r="M15" s="202"/>
      <c r="N15" s="184">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900748884</v>
      </c>
      <c r="C20" s="5"/>
      <c r="D20" s="169"/>
      <c r="E20" s="161" t="s">
        <v>2669</v>
      </c>
      <c r="F20" s="195" t="s">
        <v>2714</v>
      </c>
      <c r="G20" s="5"/>
      <c r="H20" s="212"/>
      <c r="I20" s="150" t="s">
        <v>887</v>
      </c>
      <c r="J20" s="151" t="s">
        <v>889</v>
      </c>
      <c r="K20" s="152">
        <v>1630547472</v>
      </c>
      <c r="L20" s="153"/>
      <c r="M20" s="153">
        <v>44561</v>
      </c>
      <c r="N20" s="136">
        <f>+(M20-L20)/30</f>
        <v>1485.3666666666666</v>
      </c>
      <c r="O20" s="139"/>
      <c r="U20" s="135"/>
      <c r="V20" s="107">
        <f ca="1">NOW()</f>
        <v>44194.947547800926</v>
      </c>
      <c r="W20" s="107">
        <f ca="1">NOW()</f>
        <v>44194.947547800926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CHIKIMANIA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2697</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2704</v>
      </c>
      <c r="E48" s="146">
        <v>42143</v>
      </c>
      <c r="F48" s="146">
        <v>42369</v>
      </c>
      <c r="G48" s="173">
        <f>IF(AND(E48&lt;&gt;"",F48&lt;&gt;""),((F48-E48)/30),"")</f>
        <v>7.5333333333333332</v>
      </c>
      <c r="H48" s="124" t="s">
        <v>2705</v>
      </c>
      <c r="I48" s="123" t="s">
        <v>887</v>
      </c>
      <c r="J48" s="123" t="s">
        <v>889</v>
      </c>
      <c r="K48" s="125">
        <v>452364210</v>
      </c>
      <c r="L48" s="126" t="s">
        <v>26</v>
      </c>
      <c r="M48" s="182">
        <v>0.4</v>
      </c>
      <c r="N48" s="126" t="s">
        <v>27</v>
      </c>
      <c r="O48" s="126" t="s">
        <v>26</v>
      </c>
      <c r="P48" s="80"/>
    </row>
    <row r="49" spans="1:16" s="6" customFormat="1" ht="24.75" customHeight="1" x14ac:dyDescent="0.25">
      <c r="A49" s="144">
        <v>2</v>
      </c>
      <c r="B49" s="124" t="s">
        <v>2671</v>
      </c>
      <c r="C49" s="126" t="s">
        <v>31</v>
      </c>
      <c r="D49" s="123" t="s">
        <v>2703</v>
      </c>
      <c r="E49" s="146">
        <v>42404</v>
      </c>
      <c r="F49" s="146">
        <v>42711</v>
      </c>
      <c r="G49" s="173">
        <f t="shared" ref="G49:G107" si="1">IF(AND(E49&lt;&gt;"",F49&lt;&gt;""),((F49-E49)/30),"")</f>
        <v>10.233333333333333</v>
      </c>
      <c r="H49" s="124" t="s">
        <v>2706</v>
      </c>
      <c r="I49" s="123" t="s">
        <v>887</v>
      </c>
      <c r="J49" s="123" t="s">
        <v>889</v>
      </c>
      <c r="K49" s="68">
        <v>600839685</v>
      </c>
      <c r="L49" s="126" t="s">
        <v>26</v>
      </c>
      <c r="M49" s="182">
        <v>0.98</v>
      </c>
      <c r="N49" s="126" t="s">
        <v>27</v>
      </c>
      <c r="O49" s="126" t="s">
        <v>26</v>
      </c>
      <c r="P49" s="80"/>
    </row>
    <row r="50" spans="1:16" s="6" customFormat="1" ht="24.75" customHeight="1" x14ac:dyDescent="0.25">
      <c r="A50" s="144">
        <v>3</v>
      </c>
      <c r="B50" s="124" t="s">
        <v>2671</v>
      </c>
      <c r="C50" s="126" t="s">
        <v>31</v>
      </c>
      <c r="D50" s="123" t="s">
        <v>2707</v>
      </c>
      <c r="E50" s="146">
        <v>42726</v>
      </c>
      <c r="F50" s="146">
        <v>43084</v>
      </c>
      <c r="G50" s="173">
        <f t="shared" si="1"/>
        <v>11.933333333333334</v>
      </c>
      <c r="H50" s="124" t="s">
        <v>2705</v>
      </c>
      <c r="I50" s="123" t="s">
        <v>887</v>
      </c>
      <c r="J50" s="123" t="s">
        <v>889</v>
      </c>
      <c r="K50" s="68">
        <v>618292052</v>
      </c>
      <c r="L50" s="126" t="s">
        <v>26</v>
      </c>
      <c r="M50" s="182">
        <v>0.98</v>
      </c>
      <c r="N50" s="126" t="s">
        <v>27</v>
      </c>
      <c r="O50" s="126" t="s">
        <v>26</v>
      </c>
      <c r="P50" s="80"/>
    </row>
    <row r="51" spans="1:16" s="6" customFormat="1" ht="24.75" customHeight="1" outlineLevel="1" x14ac:dyDescent="0.25">
      <c r="A51" s="144">
        <v>4</v>
      </c>
      <c r="B51" s="124" t="s">
        <v>2671</v>
      </c>
      <c r="C51" s="126" t="s">
        <v>31</v>
      </c>
      <c r="D51" s="123" t="s">
        <v>2708</v>
      </c>
      <c r="E51" s="146">
        <v>43085</v>
      </c>
      <c r="F51" s="146">
        <v>43465</v>
      </c>
      <c r="G51" s="173">
        <f t="shared" si="1"/>
        <v>12.666666666666666</v>
      </c>
      <c r="H51" s="124" t="s">
        <v>2709</v>
      </c>
      <c r="I51" s="123" t="s">
        <v>887</v>
      </c>
      <c r="J51" s="123" t="s">
        <v>889</v>
      </c>
      <c r="K51" s="68">
        <v>464859893</v>
      </c>
      <c r="L51" s="126" t="s">
        <v>1148</v>
      </c>
      <c r="M51" s="182">
        <f t="shared" ref="M51:M54" si="2">+IF(L51="No",1,IF(L51="Si","Ingrese %",""))</f>
        <v>1</v>
      </c>
      <c r="N51" s="126" t="s">
        <v>27</v>
      </c>
      <c r="O51" s="126" t="s">
        <v>26</v>
      </c>
      <c r="P51" s="80"/>
    </row>
    <row r="52" spans="1:16" s="7" customFormat="1" ht="24.75" customHeight="1" outlineLevel="1" x14ac:dyDescent="0.25">
      <c r="A52" s="145">
        <v>5</v>
      </c>
      <c r="B52" s="124" t="s">
        <v>2671</v>
      </c>
      <c r="C52" s="126" t="s">
        <v>31</v>
      </c>
      <c r="D52" s="123" t="s">
        <v>2710</v>
      </c>
      <c r="E52" s="146">
        <v>43312</v>
      </c>
      <c r="F52" s="146">
        <v>43404</v>
      </c>
      <c r="G52" s="173">
        <f t="shared" si="1"/>
        <v>3.0666666666666669</v>
      </c>
      <c r="H52" s="124" t="s">
        <v>2709</v>
      </c>
      <c r="I52" s="123" t="s">
        <v>887</v>
      </c>
      <c r="J52" s="123" t="s">
        <v>889</v>
      </c>
      <c r="K52" s="68">
        <v>568758834</v>
      </c>
      <c r="L52" s="126" t="s">
        <v>1148</v>
      </c>
      <c r="M52" s="182">
        <f t="shared" si="2"/>
        <v>1</v>
      </c>
      <c r="N52" s="126" t="s">
        <v>27</v>
      </c>
      <c r="O52" s="126" t="s">
        <v>26</v>
      </c>
      <c r="P52" s="81"/>
    </row>
    <row r="53" spans="1:16" s="7" customFormat="1" ht="24.75" customHeight="1" outlineLevel="1" x14ac:dyDescent="0.25">
      <c r="A53" s="145">
        <v>6</v>
      </c>
      <c r="B53" s="124" t="s">
        <v>2671</v>
      </c>
      <c r="C53" s="126" t="s">
        <v>31</v>
      </c>
      <c r="D53" s="123" t="s">
        <v>2711</v>
      </c>
      <c r="E53" s="146">
        <v>43405</v>
      </c>
      <c r="F53" s="146">
        <v>43441</v>
      </c>
      <c r="G53" s="173">
        <f t="shared" si="1"/>
        <v>1.2</v>
      </c>
      <c r="H53" s="124" t="s">
        <v>2709</v>
      </c>
      <c r="I53" s="123" t="s">
        <v>887</v>
      </c>
      <c r="J53" s="123" t="s">
        <v>889</v>
      </c>
      <c r="K53" s="68">
        <v>185868900</v>
      </c>
      <c r="L53" s="126" t="s">
        <v>1148</v>
      </c>
      <c r="M53" s="182">
        <f t="shared" si="2"/>
        <v>1</v>
      </c>
      <c r="N53" s="126" t="s">
        <v>27</v>
      </c>
      <c r="O53" s="126" t="s">
        <v>26</v>
      </c>
      <c r="P53" s="81"/>
    </row>
    <row r="54" spans="1:16" s="7" customFormat="1" ht="24.75" customHeight="1" outlineLevel="1" x14ac:dyDescent="0.25">
      <c r="A54" s="145">
        <v>7</v>
      </c>
      <c r="B54" s="124" t="s">
        <v>2671</v>
      </c>
      <c r="C54" s="126" t="s">
        <v>31</v>
      </c>
      <c r="D54" s="123" t="s">
        <v>2712</v>
      </c>
      <c r="E54" s="146">
        <v>43483</v>
      </c>
      <c r="F54" s="146">
        <v>43826</v>
      </c>
      <c r="G54" s="173">
        <f t="shared" si="1"/>
        <v>11.433333333333334</v>
      </c>
      <c r="H54" s="124" t="s">
        <v>2713</v>
      </c>
      <c r="I54" s="123" t="s">
        <v>887</v>
      </c>
      <c r="J54" s="123" t="s">
        <v>889</v>
      </c>
      <c r="K54" s="68">
        <v>1636144230</v>
      </c>
      <c r="L54" s="126" t="s">
        <v>1148</v>
      </c>
      <c r="M54" s="182">
        <f t="shared" si="2"/>
        <v>1</v>
      </c>
      <c r="N54" s="126" t="s">
        <v>27</v>
      </c>
      <c r="O54" s="126" t="s">
        <v>26</v>
      </c>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3">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3"/>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3"/>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3"/>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3"/>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3"/>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3"/>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3"/>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3"/>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3"/>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3"/>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3"/>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3"/>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3"/>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3"/>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3"/>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2716</v>
      </c>
      <c r="E114" s="146">
        <v>43882</v>
      </c>
      <c r="F114" s="146">
        <v>44196</v>
      </c>
      <c r="G114" s="173">
        <f>IF(AND(E114&lt;&gt;"",F114&lt;&gt;""),((F114-E114)/30),"")</f>
        <v>10.466666666666667</v>
      </c>
      <c r="H114" s="124" t="s">
        <v>2717</v>
      </c>
      <c r="I114" s="123" t="s">
        <v>887</v>
      </c>
      <c r="J114" s="123" t="s">
        <v>889</v>
      </c>
      <c r="K114" s="125">
        <v>2368406913</v>
      </c>
      <c r="L114" s="102">
        <f>+IF(AND(K114&gt;0,O114="Ejecución"),(K114/877802)*Tabla283[[#This Row],[% participación]],IF(AND(K114&gt;0,O114&lt;&gt;"Ejecución"),"-",""))</f>
        <v>2698.110636567244</v>
      </c>
      <c r="M114" s="126" t="s">
        <v>1148</v>
      </c>
      <c r="N114" s="182">
        <v>1</v>
      </c>
      <c r="O114" s="178" t="s">
        <v>1150</v>
      </c>
      <c r="P114" s="80"/>
    </row>
    <row r="115" spans="1:16" s="6" customFormat="1" ht="24.75" customHeight="1" x14ac:dyDescent="0.25">
      <c r="A115" s="144">
        <v>2</v>
      </c>
      <c r="B115" s="176" t="s">
        <v>2671</v>
      </c>
      <c r="C115" s="177" t="s">
        <v>31</v>
      </c>
      <c r="D115" s="123"/>
      <c r="E115" s="146"/>
      <c r="F115" s="146"/>
      <c r="G115" s="173" t="str">
        <f t="shared" ref="G115:G160" si="4">IF(AND(E115&lt;&gt;"",F115&lt;&gt;""),((F115-E115)/30),"")</f>
        <v/>
      </c>
      <c r="H115" s="124"/>
      <c r="I115" s="123"/>
      <c r="J115" s="123"/>
      <c r="K115" s="68"/>
      <c r="L115" s="102" t="str">
        <f>+IF(AND(K115&gt;0,O115="Ejecución"),(K115/877802)*Tabla283[[#This Row],[% participación]],IF(AND(K115&gt;0,O115&lt;&gt;"Ejecución"),"-",""))</f>
        <v/>
      </c>
      <c r="M115" s="126"/>
      <c r="N115" s="182"/>
      <c r="O115" s="178" t="s">
        <v>1150</v>
      </c>
      <c r="P115" s="80"/>
    </row>
    <row r="116" spans="1:16" s="6" customFormat="1" ht="24.75" customHeight="1" x14ac:dyDescent="0.25">
      <c r="A116" s="144">
        <v>3</v>
      </c>
      <c r="B116" s="176" t="s">
        <v>2671</v>
      </c>
      <c r="C116" s="177" t="s">
        <v>31</v>
      </c>
      <c r="D116" s="123"/>
      <c r="E116" s="146"/>
      <c r="F116" s="146"/>
      <c r="G116" s="173" t="str">
        <f t="shared" si="4"/>
        <v/>
      </c>
      <c r="H116" s="124"/>
      <c r="I116" s="123"/>
      <c r="J116" s="123"/>
      <c r="K116" s="68"/>
      <c r="L116" s="102" t="str">
        <f>+IF(AND(K116&gt;0,O116="Ejecución"),(K116/877802)*Tabla283[[#This Row],[% participación]],IF(AND(K116&gt;0,O116&lt;&gt;"Ejecución"),"-",""))</f>
        <v/>
      </c>
      <c r="M116" s="126"/>
      <c r="N116" s="182"/>
      <c r="O116" s="178" t="s">
        <v>1150</v>
      </c>
      <c r="P116" s="80"/>
    </row>
    <row r="117" spans="1:16" s="6" customFormat="1" ht="24.75" customHeight="1" outlineLevel="1" x14ac:dyDescent="0.25">
      <c r="A117" s="144">
        <v>4</v>
      </c>
      <c r="B117" s="176" t="s">
        <v>2671</v>
      </c>
      <c r="C117" s="177" t="s">
        <v>31</v>
      </c>
      <c r="D117" s="123"/>
      <c r="E117" s="146"/>
      <c r="F117" s="146"/>
      <c r="G117" s="173" t="str">
        <f t="shared" si="4"/>
        <v/>
      </c>
      <c r="H117" s="124"/>
      <c r="I117" s="123"/>
      <c r="J117" s="123"/>
      <c r="K117" s="68"/>
      <c r="L117" s="102" t="str">
        <f>+IF(AND(K117&gt;0,O117="Ejecución"),(K117/877802)*Tabla283[[#This Row],[% participación]],IF(AND(K117&gt;0,O117&lt;&gt;"Ejecución"),"-",""))</f>
        <v/>
      </c>
      <c r="M117" s="126"/>
      <c r="N117" s="182"/>
      <c r="O117" s="178" t="s">
        <v>1150</v>
      </c>
      <c r="P117" s="80"/>
    </row>
    <row r="118" spans="1:16" s="7" customFormat="1" ht="24.75" customHeight="1" outlineLevel="1" x14ac:dyDescent="0.25">
      <c r="A118" s="145">
        <v>5</v>
      </c>
      <c r="B118" s="176" t="s">
        <v>2671</v>
      </c>
      <c r="C118" s="177" t="s">
        <v>31</v>
      </c>
      <c r="D118" s="123"/>
      <c r="E118" s="146"/>
      <c r="F118" s="146"/>
      <c r="G118" s="173" t="str">
        <f t="shared" si="4"/>
        <v/>
      </c>
      <c r="H118" s="124"/>
      <c r="I118" s="123"/>
      <c r="J118" s="123"/>
      <c r="K118" s="68"/>
      <c r="L118" s="102" t="str">
        <f>+IF(AND(K118&gt;0,O118="Ejecución"),(K118/877802)*Tabla283[[#This Row],[% participación]],IF(AND(K118&gt;0,O118&lt;&gt;"Ejecución"),"-",""))</f>
        <v/>
      </c>
      <c r="M118" s="126"/>
      <c r="N118" s="182"/>
      <c r="O118" s="178" t="s">
        <v>1150</v>
      </c>
      <c r="P118" s="81"/>
    </row>
    <row r="119" spans="1:16" s="7" customFormat="1" ht="24.75" customHeight="1" outlineLevel="1" x14ac:dyDescent="0.25">
      <c r="A119" s="145">
        <v>6</v>
      </c>
      <c r="B119" s="176" t="s">
        <v>2671</v>
      </c>
      <c r="C119" s="177" t="s">
        <v>31</v>
      </c>
      <c r="D119" s="123"/>
      <c r="E119" s="146"/>
      <c r="F119" s="146"/>
      <c r="G119" s="173" t="str">
        <f t="shared" si="4"/>
        <v/>
      </c>
      <c r="H119" s="124"/>
      <c r="I119" s="123"/>
      <c r="J119" s="123"/>
      <c r="K119" s="68"/>
      <c r="L119" s="102" t="str">
        <f>+IF(AND(K119&gt;0,O119="Ejecución"),(K119/877802)*Tabla283[[#This Row],[% participación]],IF(AND(K119&gt;0,O119&lt;&gt;"Ejecución"),"-",""))</f>
        <v/>
      </c>
      <c r="M119" s="126"/>
      <c r="N119" s="182"/>
      <c r="O119" s="178" t="s">
        <v>1150</v>
      </c>
      <c r="P119" s="81"/>
    </row>
    <row r="120" spans="1:16" s="7" customFormat="1" ht="24.75" customHeight="1" outlineLevel="1" x14ac:dyDescent="0.25">
      <c r="A120" s="145">
        <v>7</v>
      </c>
      <c r="B120" s="176" t="s">
        <v>2671</v>
      </c>
      <c r="C120" s="177" t="s">
        <v>31</v>
      </c>
      <c r="D120" s="123"/>
      <c r="E120" s="146"/>
      <c r="F120" s="146"/>
      <c r="G120" s="173" t="str">
        <f t="shared" si="4"/>
        <v/>
      </c>
      <c r="H120" s="124"/>
      <c r="I120" s="123"/>
      <c r="J120" s="123"/>
      <c r="K120" s="68"/>
      <c r="L120" s="102" t="str">
        <f>+IF(AND(K120&gt;0,O120="Ejecución"),(K120/877802)*Tabla283[[#This Row],[% participación]],IF(AND(K120&gt;0,O120&lt;&gt;"Ejecución"),"-",""))</f>
        <v/>
      </c>
      <c r="M120" s="126"/>
      <c r="N120" s="182"/>
      <c r="O120" s="178" t="s">
        <v>1150</v>
      </c>
      <c r="P120" s="81"/>
    </row>
    <row r="121" spans="1:16" s="7" customFormat="1" ht="24.75" customHeight="1" outlineLevel="1" x14ac:dyDescent="0.25">
      <c r="A121" s="145">
        <v>8</v>
      </c>
      <c r="B121" s="176" t="s">
        <v>2671</v>
      </c>
      <c r="C121" s="177" t="s">
        <v>31</v>
      </c>
      <c r="D121" s="123"/>
      <c r="E121" s="146"/>
      <c r="F121" s="146"/>
      <c r="G121" s="173" t="str">
        <f t="shared" si="4"/>
        <v/>
      </c>
      <c r="H121" s="121"/>
      <c r="I121" s="123"/>
      <c r="J121" s="123"/>
      <c r="K121" s="68"/>
      <c r="L121" s="102" t="str">
        <f>+IF(AND(K121&gt;0,O121="Ejecución"),(K121/877802)*Tabla283[[#This Row],[% participación]],IF(AND(K121&gt;0,O121&lt;&gt;"Ejecución"),"-",""))</f>
        <v/>
      </c>
      <c r="M121" s="126"/>
      <c r="N121" s="182" t="str">
        <f t="shared" ref="N121:N160" si="5">+IF(M121="No",1,IF(M121="Si","Ingrese %",""))</f>
        <v/>
      </c>
      <c r="O121" s="178" t="s">
        <v>1150</v>
      </c>
      <c r="P121" s="81"/>
    </row>
    <row r="122" spans="1:16" s="7" customFormat="1" ht="24.75" customHeight="1" outlineLevel="1" x14ac:dyDescent="0.25">
      <c r="A122" s="145">
        <v>9</v>
      </c>
      <c r="B122" s="176" t="s">
        <v>2671</v>
      </c>
      <c r="C122" s="177" t="s">
        <v>31</v>
      </c>
      <c r="D122" s="123"/>
      <c r="E122" s="146"/>
      <c r="F122" s="146"/>
      <c r="G122" s="173" t="str">
        <f t="shared" si="4"/>
        <v/>
      </c>
      <c r="H122" s="124"/>
      <c r="I122" s="123"/>
      <c r="J122" s="123"/>
      <c r="K122" s="68"/>
      <c r="L122" s="102" t="str">
        <f>+IF(AND(K122&gt;0,O122="Ejecución"),(K122/877802)*Tabla283[[#This Row],[% participación]],IF(AND(K122&gt;0,O122&lt;&gt;"Ejecución"),"-",""))</f>
        <v/>
      </c>
      <c r="M122" s="126"/>
      <c r="N122" s="182" t="str">
        <f t="shared" si="5"/>
        <v/>
      </c>
      <c r="O122" s="178" t="s">
        <v>1150</v>
      </c>
      <c r="P122" s="81"/>
    </row>
    <row r="123" spans="1:16" s="7" customFormat="1" ht="24.75" customHeight="1" outlineLevel="1" x14ac:dyDescent="0.25">
      <c r="A123" s="145">
        <v>10</v>
      </c>
      <c r="B123" s="176" t="s">
        <v>2671</v>
      </c>
      <c r="C123" s="177" t="s">
        <v>31</v>
      </c>
      <c r="D123" s="123"/>
      <c r="E123" s="146"/>
      <c r="F123" s="146"/>
      <c r="G123" s="173" t="str">
        <f t="shared" si="4"/>
        <v/>
      </c>
      <c r="H123" s="124"/>
      <c r="I123" s="123"/>
      <c r="J123" s="123"/>
      <c r="K123" s="68"/>
      <c r="L123" s="102" t="str">
        <f>+IF(AND(K123&gt;0,O123="Ejecución"),(K123/877802)*Tabla283[[#This Row],[% participación]],IF(AND(K123&gt;0,O123&lt;&gt;"Ejecución"),"-",""))</f>
        <v/>
      </c>
      <c r="M123" s="126"/>
      <c r="N123" s="182" t="str">
        <f t="shared" si="5"/>
        <v/>
      </c>
      <c r="O123" s="178" t="s">
        <v>1150</v>
      </c>
      <c r="P123" s="81"/>
    </row>
    <row r="124" spans="1:16" s="7" customFormat="1" ht="24.75" customHeight="1" outlineLevel="1" x14ac:dyDescent="0.25">
      <c r="A124" s="145">
        <v>11</v>
      </c>
      <c r="B124" s="176" t="s">
        <v>2671</v>
      </c>
      <c r="C124" s="177" t="s">
        <v>31</v>
      </c>
      <c r="D124" s="123"/>
      <c r="E124" s="146"/>
      <c r="F124" s="146"/>
      <c r="G124" s="173" t="str">
        <f t="shared" si="4"/>
        <v/>
      </c>
      <c r="H124" s="124"/>
      <c r="I124" s="123"/>
      <c r="J124" s="123"/>
      <c r="K124" s="68"/>
      <c r="L124" s="102" t="str">
        <f>+IF(AND(K124&gt;0,O124="Ejecución"),(K124/877802)*Tabla283[[#This Row],[% participación]],IF(AND(K124&gt;0,O124&lt;&gt;"Ejecución"),"-",""))</f>
        <v/>
      </c>
      <c r="M124" s="126"/>
      <c r="N124" s="182" t="str">
        <f t="shared" si="5"/>
        <v/>
      </c>
      <c r="O124" s="178" t="s">
        <v>1150</v>
      </c>
      <c r="P124" s="81"/>
    </row>
    <row r="125" spans="1:16" s="7" customFormat="1" ht="24.75" customHeight="1" outlineLevel="1" x14ac:dyDescent="0.25">
      <c r="A125" s="145">
        <v>12</v>
      </c>
      <c r="B125" s="176" t="s">
        <v>2671</v>
      </c>
      <c r="C125" s="177" t="s">
        <v>31</v>
      </c>
      <c r="D125" s="123"/>
      <c r="E125" s="146"/>
      <c r="F125" s="146"/>
      <c r="G125" s="173" t="str">
        <f t="shared" si="4"/>
        <v/>
      </c>
      <c r="H125" s="124"/>
      <c r="I125" s="123"/>
      <c r="J125" s="123"/>
      <c r="K125" s="68"/>
      <c r="L125" s="102" t="str">
        <f>+IF(AND(K125&gt;0,O125="Ejecución"),(K125/877802)*Tabla283[[#This Row],[% participación]],IF(AND(K125&gt;0,O125&lt;&gt;"Ejecución"),"-",""))</f>
        <v/>
      </c>
      <c r="M125" s="126"/>
      <c r="N125" s="182" t="str">
        <f t="shared" si="5"/>
        <v/>
      </c>
      <c r="O125" s="178" t="s">
        <v>1150</v>
      </c>
      <c r="P125" s="81"/>
    </row>
    <row r="126" spans="1:16" s="7" customFormat="1" ht="24.75" customHeight="1" outlineLevel="1" x14ac:dyDescent="0.25">
      <c r="A126" s="145">
        <v>13</v>
      </c>
      <c r="B126" s="176" t="s">
        <v>2671</v>
      </c>
      <c r="C126" s="177" t="s">
        <v>31</v>
      </c>
      <c r="D126" s="123"/>
      <c r="E126" s="146"/>
      <c r="F126" s="146"/>
      <c r="G126" s="173" t="str">
        <f t="shared" si="4"/>
        <v/>
      </c>
      <c r="H126" s="124"/>
      <c r="I126" s="123"/>
      <c r="J126" s="123"/>
      <c r="K126" s="68"/>
      <c r="L126" s="102" t="str">
        <f>+IF(AND(K126&gt;0,O126="Ejecución"),(K126/877802)*Tabla283[[#This Row],[% participación]],IF(AND(K126&gt;0,O126&lt;&gt;"Ejecución"),"-",""))</f>
        <v/>
      </c>
      <c r="M126" s="126"/>
      <c r="N126" s="182" t="str">
        <f t="shared" si="5"/>
        <v/>
      </c>
      <c r="O126" s="178" t="s">
        <v>1150</v>
      </c>
      <c r="P126" s="81"/>
    </row>
    <row r="127" spans="1:16" s="7" customFormat="1" ht="24.75" customHeight="1" outlineLevel="1" x14ac:dyDescent="0.25">
      <c r="A127" s="145">
        <v>14</v>
      </c>
      <c r="B127" s="176" t="s">
        <v>2671</v>
      </c>
      <c r="C127" s="177" t="s">
        <v>31</v>
      </c>
      <c r="D127" s="123"/>
      <c r="E127" s="146"/>
      <c r="F127" s="146"/>
      <c r="G127" s="173" t="str">
        <f t="shared" si="4"/>
        <v/>
      </c>
      <c r="H127" s="124"/>
      <c r="I127" s="123"/>
      <c r="J127" s="123"/>
      <c r="K127" s="68"/>
      <c r="L127" s="102" t="str">
        <f>+IF(AND(K127&gt;0,O127="Ejecución"),(K127/877802)*Tabla283[[#This Row],[% participación]],IF(AND(K127&gt;0,O127&lt;&gt;"Ejecución"),"-",""))</f>
        <v/>
      </c>
      <c r="M127" s="126"/>
      <c r="N127" s="182" t="str">
        <f t="shared" si="5"/>
        <v/>
      </c>
      <c r="O127" s="178" t="s">
        <v>1150</v>
      </c>
      <c r="P127" s="81"/>
    </row>
    <row r="128" spans="1:16" s="7" customFormat="1" ht="24.75" customHeight="1" outlineLevel="1" x14ac:dyDescent="0.25">
      <c r="A128" s="145">
        <v>15</v>
      </c>
      <c r="B128" s="176" t="s">
        <v>2671</v>
      </c>
      <c r="C128" s="177" t="s">
        <v>31</v>
      </c>
      <c r="D128" s="123"/>
      <c r="E128" s="146"/>
      <c r="F128" s="146"/>
      <c r="G128" s="173" t="str">
        <f t="shared" si="4"/>
        <v/>
      </c>
      <c r="H128" s="124"/>
      <c r="I128" s="123"/>
      <c r="J128" s="123"/>
      <c r="K128" s="68"/>
      <c r="L128" s="102" t="str">
        <f>+IF(AND(K128&gt;0,O128="Ejecución"),(K128/877802)*Tabla283[[#This Row],[% participación]],IF(AND(K128&gt;0,O128&lt;&gt;"Ejecución"),"-",""))</f>
        <v/>
      </c>
      <c r="M128" s="126"/>
      <c r="N128" s="182" t="str">
        <f t="shared" si="5"/>
        <v/>
      </c>
      <c r="O128" s="178" t="s">
        <v>1150</v>
      </c>
      <c r="P128" s="81"/>
    </row>
    <row r="129" spans="1:16" s="7" customFormat="1" ht="24.75" customHeight="1" outlineLevel="1" x14ac:dyDescent="0.25">
      <c r="A129" s="145">
        <v>16</v>
      </c>
      <c r="B129" s="176" t="s">
        <v>2671</v>
      </c>
      <c r="C129" s="177" t="s">
        <v>31</v>
      </c>
      <c r="D129" s="123"/>
      <c r="E129" s="146"/>
      <c r="F129" s="146"/>
      <c r="G129" s="173" t="str">
        <f t="shared" si="4"/>
        <v/>
      </c>
      <c r="H129" s="124"/>
      <c r="I129" s="123"/>
      <c r="J129" s="123"/>
      <c r="K129" s="68"/>
      <c r="L129" s="102" t="str">
        <f>+IF(AND(K129&gt;0,O129="Ejecución"),(K129/877802)*Tabla283[[#This Row],[% participación]],IF(AND(K129&gt;0,O129&lt;&gt;"Ejecución"),"-",""))</f>
        <v/>
      </c>
      <c r="M129" s="126"/>
      <c r="N129" s="182" t="str">
        <f t="shared" si="5"/>
        <v/>
      </c>
      <c r="O129" s="178" t="s">
        <v>1150</v>
      </c>
      <c r="P129" s="81"/>
    </row>
    <row r="130" spans="1:16" s="7" customFormat="1" ht="24.75" customHeight="1" outlineLevel="1" x14ac:dyDescent="0.25">
      <c r="A130" s="145">
        <v>17</v>
      </c>
      <c r="B130" s="176" t="s">
        <v>2671</v>
      </c>
      <c r="C130" s="177" t="s">
        <v>31</v>
      </c>
      <c r="D130" s="123"/>
      <c r="E130" s="146"/>
      <c r="F130" s="146"/>
      <c r="G130" s="173" t="str">
        <f t="shared" si="4"/>
        <v/>
      </c>
      <c r="H130" s="124"/>
      <c r="I130" s="123"/>
      <c r="J130" s="123"/>
      <c r="K130" s="68"/>
      <c r="L130" s="102" t="str">
        <f>+IF(AND(K130&gt;0,O130="Ejecución"),(K130/877802)*Tabla283[[#This Row],[% participación]],IF(AND(K130&gt;0,O130&lt;&gt;"Ejecución"),"-",""))</f>
        <v/>
      </c>
      <c r="M130" s="126"/>
      <c r="N130" s="182" t="str">
        <f t="shared" si="5"/>
        <v/>
      </c>
      <c r="O130" s="178" t="s">
        <v>1150</v>
      </c>
      <c r="P130" s="81"/>
    </row>
    <row r="131" spans="1:16" s="7" customFormat="1" ht="24.75" customHeight="1" outlineLevel="1" x14ac:dyDescent="0.25">
      <c r="A131" s="145">
        <v>18</v>
      </c>
      <c r="B131" s="176" t="s">
        <v>2671</v>
      </c>
      <c r="C131" s="177" t="s">
        <v>31</v>
      </c>
      <c r="D131" s="123"/>
      <c r="E131" s="146"/>
      <c r="F131" s="146"/>
      <c r="G131" s="173" t="str">
        <f t="shared" si="4"/>
        <v/>
      </c>
      <c r="H131" s="124"/>
      <c r="I131" s="123"/>
      <c r="J131" s="123"/>
      <c r="K131" s="68"/>
      <c r="L131" s="102" t="str">
        <f>+IF(AND(K131&gt;0,O131="Ejecución"),(K131/877802)*Tabla283[[#This Row],[% participación]],IF(AND(K131&gt;0,O131&lt;&gt;"Ejecución"),"-",""))</f>
        <v/>
      </c>
      <c r="M131" s="126"/>
      <c r="N131" s="182" t="str">
        <f t="shared" si="5"/>
        <v/>
      </c>
      <c r="O131" s="178" t="s">
        <v>1150</v>
      </c>
      <c r="P131" s="81"/>
    </row>
    <row r="132" spans="1:16" s="7" customFormat="1" ht="24.75" customHeight="1" outlineLevel="1" x14ac:dyDescent="0.25">
      <c r="A132" s="145">
        <v>19</v>
      </c>
      <c r="B132" s="176" t="s">
        <v>2671</v>
      </c>
      <c r="C132" s="177" t="s">
        <v>31</v>
      </c>
      <c r="D132" s="123"/>
      <c r="E132" s="146"/>
      <c r="F132" s="146"/>
      <c r="G132" s="173" t="str">
        <f t="shared" si="4"/>
        <v/>
      </c>
      <c r="H132" s="124"/>
      <c r="I132" s="123"/>
      <c r="J132" s="123"/>
      <c r="K132" s="68"/>
      <c r="L132" s="102" t="str">
        <f>+IF(AND(K132&gt;0,O132="Ejecución"),(K132/877802)*Tabla283[[#This Row],[% participación]],IF(AND(K132&gt;0,O132&lt;&gt;"Ejecución"),"-",""))</f>
        <v/>
      </c>
      <c r="M132" s="126"/>
      <c r="N132" s="182" t="str">
        <f t="shared" si="5"/>
        <v/>
      </c>
      <c r="O132" s="178" t="s">
        <v>1150</v>
      </c>
      <c r="P132" s="81"/>
    </row>
    <row r="133" spans="1:16" s="7" customFormat="1" ht="24.75" customHeight="1" outlineLevel="1" x14ac:dyDescent="0.25">
      <c r="A133" s="145">
        <v>20</v>
      </c>
      <c r="B133" s="176" t="s">
        <v>2671</v>
      </c>
      <c r="C133" s="177" t="s">
        <v>31</v>
      </c>
      <c r="D133" s="123"/>
      <c r="E133" s="146"/>
      <c r="F133" s="146"/>
      <c r="G133" s="173" t="str">
        <f t="shared" si="4"/>
        <v/>
      </c>
      <c r="H133" s="124"/>
      <c r="I133" s="123"/>
      <c r="J133" s="123"/>
      <c r="K133" s="68"/>
      <c r="L133" s="102" t="str">
        <f>+IF(AND(K133&gt;0,O133="Ejecución"),(K133/877802)*Tabla283[[#This Row],[% participación]],IF(AND(K133&gt;0,O133&lt;&gt;"Ejecución"),"-",""))</f>
        <v/>
      </c>
      <c r="M133" s="126"/>
      <c r="N133" s="182" t="str">
        <f t="shared" si="5"/>
        <v/>
      </c>
      <c r="O133" s="178" t="s">
        <v>1150</v>
      </c>
      <c r="P133" s="81"/>
    </row>
    <row r="134" spans="1:16" s="7" customFormat="1" ht="24.75" customHeight="1" outlineLevel="1" x14ac:dyDescent="0.25">
      <c r="A134" s="145">
        <v>21</v>
      </c>
      <c r="B134" s="176" t="s">
        <v>2671</v>
      </c>
      <c r="C134" s="177" t="s">
        <v>31</v>
      </c>
      <c r="D134" s="123"/>
      <c r="E134" s="146"/>
      <c r="F134" s="146"/>
      <c r="G134" s="173" t="str">
        <f t="shared" si="4"/>
        <v/>
      </c>
      <c r="H134" s="124"/>
      <c r="I134" s="123"/>
      <c r="J134" s="123"/>
      <c r="K134" s="68"/>
      <c r="L134" s="102" t="str">
        <f>+IF(AND(K134&gt;0,O134="Ejecución"),(K134/877802)*Tabla283[[#This Row],[% participación]],IF(AND(K134&gt;0,O134&lt;&gt;"Ejecución"),"-",""))</f>
        <v/>
      </c>
      <c r="M134" s="126"/>
      <c r="N134" s="182" t="str">
        <f t="shared" si="5"/>
        <v/>
      </c>
      <c r="O134" s="178" t="s">
        <v>1150</v>
      </c>
      <c r="P134" s="81"/>
    </row>
    <row r="135" spans="1:16" s="7" customFormat="1" ht="24.75" customHeight="1" outlineLevel="1" x14ac:dyDescent="0.25">
      <c r="A135" s="145">
        <v>22</v>
      </c>
      <c r="B135" s="176" t="s">
        <v>2671</v>
      </c>
      <c r="C135" s="177" t="s">
        <v>31</v>
      </c>
      <c r="D135" s="123"/>
      <c r="E135" s="146"/>
      <c r="F135" s="146"/>
      <c r="G135" s="173" t="str">
        <f t="shared" si="4"/>
        <v/>
      </c>
      <c r="H135" s="124"/>
      <c r="I135" s="123"/>
      <c r="J135" s="123"/>
      <c r="K135" s="68"/>
      <c r="L135" s="102" t="str">
        <f>+IF(AND(K135&gt;0,O135="Ejecución"),(K135/877802)*Tabla283[[#This Row],[% participación]],IF(AND(K135&gt;0,O135&lt;&gt;"Ejecución"),"-",""))</f>
        <v/>
      </c>
      <c r="M135" s="126"/>
      <c r="N135" s="182" t="str">
        <f t="shared" si="5"/>
        <v/>
      </c>
      <c r="O135" s="178" t="s">
        <v>1150</v>
      </c>
      <c r="P135" s="81"/>
    </row>
    <row r="136" spans="1:16" s="7" customFormat="1" ht="24.75" customHeight="1" outlineLevel="1" x14ac:dyDescent="0.25">
      <c r="A136" s="145">
        <v>23</v>
      </c>
      <c r="B136" s="176" t="s">
        <v>2671</v>
      </c>
      <c r="C136" s="177" t="s">
        <v>31</v>
      </c>
      <c r="D136" s="123"/>
      <c r="E136" s="146"/>
      <c r="F136" s="146"/>
      <c r="G136" s="173" t="str">
        <f t="shared" si="4"/>
        <v/>
      </c>
      <c r="H136" s="124"/>
      <c r="I136" s="123"/>
      <c r="J136" s="123"/>
      <c r="K136" s="68"/>
      <c r="L136" s="102" t="str">
        <f>+IF(AND(K136&gt;0,O136="Ejecución"),(K136/877802)*Tabla283[[#This Row],[% participación]],IF(AND(K136&gt;0,O136&lt;&gt;"Ejecución"),"-",""))</f>
        <v/>
      </c>
      <c r="M136" s="126"/>
      <c r="N136" s="182" t="str">
        <f t="shared" si="5"/>
        <v/>
      </c>
      <c r="O136" s="178" t="s">
        <v>1150</v>
      </c>
      <c r="P136" s="81"/>
    </row>
    <row r="137" spans="1:16" s="7" customFormat="1" ht="24.75" customHeight="1" outlineLevel="1" x14ac:dyDescent="0.25">
      <c r="A137" s="145">
        <v>24</v>
      </c>
      <c r="B137" s="176" t="s">
        <v>2671</v>
      </c>
      <c r="C137" s="177" t="s">
        <v>31</v>
      </c>
      <c r="D137" s="123"/>
      <c r="E137" s="146"/>
      <c r="F137" s="146"/>
      <c r="G137" s="173" t="str">
        <f t="shared" si="4"/>
        <v/>
      </c>
      <c r="H137" s="124"/>
      <c r="I137" s="123"/>
      <c r="J137" s="123"/>
      <c r="K137" s="68"/>
      <c r="L137" s="102" t="str">
        <f>+IF(AND(K137&gt;0,O137="Ejecución"),(K137/877802)*Tabla283[[#This Row],[% participación]],IF(AND(K137&gt;0,O137&lt;&gt;"Ejecución"),"-",""))</f>
        <v/>
      </c>
      <c r="M137" s="126"/>
      <c r="N137" s="182" t="str">
        <f t="shared" si="5"/>
        <v/>
      </c>
      <c r="O137" s="178" t="s">
        <v>1150</v>
      </c>
      <c r="P137" s="81"/>
    </row>
    <row r="138" spans="1:16" s="7" customFormat="1" ht="24.75" customHeight="1" outlineLevel="1" x14ac:dyDescent="0.25">
      <c r="A138" s="145">
        <v>25</v>
      </c>
      <c r="B138" s="176" t="s">
        <v>2671</v>
      </c>
      <c r="C138" s="177" t="s">
        <v>31</v>
      </c>
      <c r="D138" s="123"/>
      <c r="E138" s="146"/>
      <c r="F138" s="146"/>
      <c r="G138" s="173" t="str">
        <f t="shared" si="4"/>
        <v/>
      </c>
      <c r="H138" s="124"/>
      <c r="I138" s="123"/>
      <c r="J138" s="123"/>
      <c r="K138" s="68"/>
      <c r="L138" s="102" t="str">
        <f>+IF(AND(K138&gt;0,O138="Ejecución"),(K138/877802)*Tabla283[[#This Row],[% participación]],IF(AND(K138&gt;0,O138&lt;&gt;"Ejecución"),"-",""))</f>
        <v/>
      </c>
      <c r="M138" s="126"/>
      <c r="N138" s="182" t="str">
        <f t="shared" si="5"/>
        <v/>
      </c>
      <c r="O138" s="178" t="s">
        <v>1150</v>
      </c>
      <c r="P138" s="81"/>
    </row>
    <row r="139" spans="1:16" s="7" customFormat="1" ht="24.75" customHeight="1" outlineLevel="1" x14ac:dyDescent="0.25">
      <c r="A139" s="145">
        <v>26</v>
      </c>
      <c r="B139" s="176" t="s">
        <v>2671</v>
      </c>
      <c r="C139" s="177" t="s">
        <v>31</v>
      </c>
      <c r="D139" s="123"/>
      <c r="E139" s="146"/>
      <c r="F139" s="146"/>
      <c r="G139" s="173" t="str">
        <f t="shared" si="4"/>
        <v/>
      </c>
      <c r="H139" s="124"/>
      <c r="I139" s="123"/>
      <c r="J139" s="123"/>
      <c r="K139" s="68"/>
      <c r="L139" s="102" t="str">
        <f>+IF(AND(K139&gt;0,O139="Ejecución"),(K139/877802)*Tabla283[[#This Row],[% participación]],IF(AND(K139&gt;0,O139&lt;&gt;"Ejecución"),"-",""))</f>
        <v/>
      </c>
      <c r="M139" s="126"/>
      <c r="N139" s="182" t="str">
        <f t="shared" si="5"/>
        <v/>
      </c>
      <c r="O139" s="178" t="s">
        <v>1150</v>
      </c>
      <c r="P139" s="81"/>
    </row>
    <row r="140" spans="1:16" s="7" customFormat="1" ht="24.75" customHeight="1" outlineLevel="1" x14ac:dyDescent="0.25">
      <c r="A140" s="145">
        <v>27</v>
      </c>
      <c r="B140" s="176" t="s">
        <v>2671</v>
      </c>
      <c r="C140" s="177" t="s">
        <v>31</v>
      </c>
      <c r="D140" s="123"/>
      <c r="E140" s="146"/>
      <c r="F140" s="146"/>
      <c r="G140" s="173" t="str">
        <f t="shared" si="4"/>
        <v/>
      </c>
      <c r="H140" s="124"/>
      <c r="I140" s="123"/>
      <c r="J140" s="123"/>
      <c r="K140" s="68"/>
      <c r="L140" s="102" t="str">
        <f>+IF(AND(K140&gt;0,O140="Ejecución"),(K140/877802)*Tabla283[[#This Row],[% participación]],IF(AND(K140&gt;0,O140&lt;&gt;"Ejecución"),"-",""))</f>
        <v/>
      </c>
      <c r="M140" s="126"/>
      <c r="N140" s="182" t="str">
        <f t="shared" si="5"/>
        <v/>
      </c>
      <c r="O140" s="178" t="s">
        <v>1150</v>
      </c>
      <c r="P140" s="81"/>
    </row>
    <row r="141" spans="1:16" s="7" customFormat="1" ht="24.75" customHeight="1" outlineLevel="1" x14ac:dyDescent="0.25">
      <c r="A141" s="145">
        <v>28</v>
      </c>
      <c r="B141" s="176" t="s">
        <v>2671</v>
      </c>
      <c r="C141" s="177" t="s">
        <v>31</v>
      </c>
      <c r="D141" s="123"/>
      <c r="E141" s="146"/>
      <c r="F141" s="146"/>
      <c r="G141" s="173" t="str">
        <f t="shared" si="4"/>
        <v/>
      </c>
      <c r="H141" s="124"/>
      <c r="I141" s="123"/>
      <c r="J141" s="123"/>
      <c r="K141" s="68"/>
      <c r="L141" s="102" t="str">
        <f>+IF(AND(K141&gt;0,O141="Ejecución"),(K141/877802)*Tabla283[[#This Row],[% participación]],IF(AND(K141&gt;0,O141&lt;&gt;"Ejecución"),"-",""))</f>
        <v/>
      </c>
      <c r="M141" s="126"/>
      <c r="N141" s="182" t="str">
        <f t="shared" si="5"/>
        <v/>
      </c>
      <c r="O141" s="178" t="s">
        <v>1150</v>
      </c>
      <c r="P141" s="81"/>
    </row>
    <row r="142" spans="1:16" s="7" customFormat="1" ht="24.75" customHeight="1" outlineLevel="1" x14ac:dyDescent="0.25">
      <c r="A142" s="145">
        <v>29</v>
      </c>
      <c r="B142" s="176" t="s">
        <v>2671</v>
      </c>
      <c r="C142" s="177" t="s">
        <v>31</v>
      </c>
      <c r="D142" s="123"/>
      <c r="E142" s="146"/>
      <c r="F142" s="146"/>
      <c r="G142" s="173" t="str">
        <f t="shared" si="4"/>
        <v/>
      </c>
      <c r="H142" s="124"/>
      <c r="I142" s="123"/>
      <c r="J142" s="123"/>
      <c r="K142" s="68"/>
      <c r="L142" s="102" t="str">
        <f>+IF(AND(K142&gt;0,O142="Ejecución"),(K142/877802)*Tabla283[[#This Row],[% participación]],IF(AND(K142&gt;0,O142&lt;&gt;"Ejecución"),"-",""))</f>
        <v/>
      </c>
      <c r="M142" s="126"/>
      <c r="N142" s="182" t="str">
        <f t="shared" si="5"/>
        <v/>
      </c>
      <c r="O142" s="178" t="s">
        <v>1150</v>
      </c>
      <c r="P142" s="81"/>
    </row>
    <row r="143" spans="1:16" s="7" customFormat="1" ht="24.75" customHeight="1" outlineLevel="1" x14ac:dyDescent="0.25">
      <c r="A143" s="145">
        <v>30</v>
      </c>
      <c r="B143" s="176" t="s">
        <v>2671</v>
      </c>
      <c r="C143" s="177" t="s">
        <v>31</v>
      </c>
      <c r="D143" s="123"/>
      <c r="E143" s="146"/>
      <c r="F143" s="146"/>
      <c r="G143" s="173" t="str">
        <f t="shared" si="4"/>
        <v/>
      </c>
      <c r="H143" s="124"/>
      <c r="I143" s="123"/>
      <c r="J143" s="123"/>
      <c r="K143" s="68"/>
      <c r="L143" s="102" t="str">
        <f>+IF(AND(K143&gt;0,O143="Ejecución"),(K143/877802)*Tabla283[[#This Row],[% participación]],IF(AND(K143&gt;0,O143&lt;&gt;"Ejecución"),"-",""))</f>
        <v/>
      </c>
      <c r="M143" s="126"/>
      <c r="N143" s="182" t="str">
        <f t="shared" si="5"/>
        <v/>
      </c>
      <c r="O143" s="178" t="s">
        <v>1150</v>
      </c>
      <c r="P143" s="81"/>
    </row>
    <row r="144" spans="1:16" s="7" customFormat="1" ht="24.75" customHeight="1" outlineLevel="1" x14ac:dyDescent="0.25">
      <c r="A144" s="145">
        <v>31</v>
      </c>
      <c r="B144" s="176" t="s">
        <v>2671</v>
      </c>
      <c r="C144" s="177" t="s">
        <v>31</v>
      </c>
      <c r="D144" s="123"/>
      <c r="E144" s="146"/>
      <c r="F144" s="146"/>
      <c r="G144" s="173" t="str">
        <f t="shared" si="4"/>
        <v/>
      </c>
      <c r="H144" s="124"/>
      <c r="I144" s="123"/>
      <c r="J144" s="123"/>
      <c r="K144" s="68"/>
      <c r="L144" s="102" t="str">
        <f>+IF(AND(K144&gt;0,O144="Ejecución"),(K144/877802)*Tabla283[[#This Row],[% participación]],IF(AND(K144&gt;0,O144&lt;&gt;"Ejecución"),"-",""))</f>
        <v/>
      </c>
      <c r="M144" s="126"/>
      <c r="N144" s="182" t="str">
        <f t="shared" si="5"/>
        <v/>
      </c>
      <c r="O144" s="178" t="s">
        <v>1150</v>
      </c>
      <c r="P144" s="81"/>
    </row>
    <row r="145" spans="1:16" s="7" customFormat="1" ht="24.75" customHeight="1" outlineLevel="1" x14ac:dyDescent="0.25">
      <c r="A145" s="145">
        <v>32</v>
      </c>
      <c r="B145" s="176" t="s">
        <v>2671</v>
      </c>
      <c r="C145" s="177" t="s">
        <v>31</v>
      </c>
      <c r="D145" s="123"/>
      <c r="E145" s="146"/>
      <c r="F145" s="146"/>
      <c r="G145" s="173" t="str">
        <f t="shared" si="4"/>
        <v/>
      </c>
      <c r="H145" s="124"/>
      <c r="I145" s="123"/>
      <c r="J145" s="123"/>
      <c r="K145" s="68"/>
      <c r="L145" s="102" t="str">
        <f>+IF(AND(K145&gt;0,O145="Ejecución"),(K145/877802)*Tabla283[[#This Row],[% participación]],IF(AND(K145&gt;0,O145&lt;&gt;"Ejecución"),"-",""))</f>
        <v/>
      </c>
      <c r="M145" s="126"/>
      <c r="N145" s="182" t="str">
        <f t="shared" si="5"/>
        <v/>
      </c>
      <c r="O145" s="178" t="s">
        <v>1150</v>
      </c>
      <c r="P145" s="81"/>
    </row>
    <row r="146" spans="1:16" s="7" customFormat="1" ht="24.75" customHeight="1" outlineLevel="1" x14ac:dyDescent="0.25">
      <c r="A146" s="145">
        <v>33</v>
      </c>
      <c r="B146" s="176" t="s">
        <v>2671</v>
      </c>
      <c r="C146" s="177" t="s">
        <v>31</v>
      </c>
      <c r="D146" s="123"/>
      <c r="E146" s="146"/>
      <c r="F146" s="146"/>
      <c r="G146" s="173" t="str">
        <f t="shared" si="4"/>
        <v/>
      </c>
      <c r="H146" s="124"/>
      <c r="I146" s="123"/>
      <c r="J146" s="123"/>
      <c r="K146" s="68"/>
      <c r="L146" s="102" t="str">
        <f>+IF(AND(K146&gt;0,O146="Ejecución"),(K146/877802)*Tabla283[[#This Row],[% participación]],IF(AND(K146&gt;0,O146&lt;&gt;"Ejecución"),"-",""))</f>
        <v/>
      </c>
      <c r="M146" s="126"/>
      <c r="N146" s="182" t="str">
        <f t="shared" si="5"/>
        <v/>
      </c>
      <c r="O146" s="178" t="s">
        <v>1150</v>
      </c>
      <c r="P146" s="81"/>
    </row>
    <row r="147" spans="1:16" s="7" customFormat="1" ht="24.75" customHeight="1" outlineLevel="1" x14ac:dyDescent="0.25">
      <c r="A147" s="145">
        <v>34</v>
      </c>
      <c r="B147" s="176" t="s">
        <v>2671</v>
      </c>
      <c r="C147" s="177" t="s">
        <v>31</v>
      </c>
      <c r="D147" s="123"/>
      <c r="E147" s="146"/>
      <c r="F147" s="146"/>
      <c r="G147" s="173" t="str">
        <f t="shared" si="4"/>
        <v/>
      </c>
      <c r="H147" s="124"/>
      <c r="I147" s="123"/>
      <c r="J147" s="123"/>
      <c r="K147" s="68"/>
      <c r="L147" s="102" t="str">
        <f>+IF(AND(K147&gt;0,O147="Ejecución"),(K147/877802)*Tabla283[[#This Row],[% participación]],IF(AND(K147&gt;0,O147&lt;&gt;"Ejecución"),"-",""))</f>
        <v/>
      </c>
      <c r="M147" s="126"/>
      <c r="N147" s="182" t="str">
        <f t="shared" si="5"/>
        <v/>
      </c>
      <c r="O147" s="178" t="s">
        <v>1150</v>
      </c>
      <c r="P147" s="81"/>
    </row>
    <row r="148" spans="1:16" s="7" customFormat="1" ht="24.75" customHeight="1" outlineLevel="1" x14ac:dyDescent="0.25">
      <c r="A148" s="145">
        <v>35</v>
      </c>
      <c r="B148" s="176" t="s">
        <v>2671</v>
      </c>
      <c r="C148" s="177" t="s">
        <v>31</v>
      </c>
      <c r="D148" s="123"/>
      <c r="E148" s="146"/>
      <c r="F148" s="146"/>
      <c r="G148" s="173" t="str">
        <f t="shared" si="4"/>
        <v/>
      </c>
      <c r="H148" s="124"/>
      <c r="I148" s="123"/>
      <c r="J148" s="123"/>
      <c r="K148" s="68"/>
      <c r="L148" s="102" t="str">
        <f>+IF(AND(K148&gt;0,O148="Ejecución"),(K148/877802)*Tabla283[[#This Row],[% participación]],IF(AND(K148&gt;0,O148&lt;&gt;"Ejecución"),"-",""))</f>
        <v/>
      </c>
      <c r="M148" s="126"/>
      <c r="N148" s="182" t="str">
        <f t="shared" si="5"/>
        <v/>
      </c>
      <c r="O148" s="178" t="s">
        <v>1150</v>
      </c>
      <c r="P148" s="81"/>
    </row>
    <row r="149" spans="1:16" s="7" customFormat="1" ht="24.75" customHeight="1" outlineLevel="1" x14ac:dyDescent="0.25">
      <c r="A149" s="145">
        <v>36</v>
      </c>
      <c r="B149" s="176" t="s">
        <v>2671</v>
      </c>
      <c r="C149" s="177" t="s">
        <v>31</v>
      </c>
      <c r="D149" s="123"/>
      <c r="E149" s="146"/>
      <c r="F149" s="146"/>
      <c r="G149" s="173" t="str">
        <f t="shared" si="4"/>
        <v/>
      </c>
      <c r="H149" s="124"/>
      <c r="I149" s="123"/>
      <c r="J149" s="123"/>
      <c r="K149" s="68"/>
      <c r="L149" s="102" t="str">
        <f>+IF(AND(K149&gt;0,O149="Ejecución"),(K149/877802)*Tabla283[[#This Row],[% participación]],IF(AND(K149&gt;0,O149&lt;&gt;"Ejecución"),"-",""))</f>
        <v/>
      </c>
      <c r="M149" s="126"/>
      <c r="N149" s="182" t="str">
        <f t="shared" si="5"/>
        <v/>
      </c>
      <c r="O149" s="178" t="s">
        <v>1150</v>
      </c>
      <c r="P149" s="81"/>
    </row>
    <row r="150" spans="1:16" s="7" customFormat="1" ht="24.75" customHeight="1" outlineLevel="1" x14ac:dyDescent="0.25">
      <c r="A150" s="145">
        <v>37</v>
      </c>
      <c r="B150" s="176" t="s">
        <v>2671</v>
      </c>
      <c r="C150" s="177" t="s">
        <v>31</v>
      </c>
      <c r="D150" s="123"/>
      <c r="E150" s="146"/>
      <c r="F150" s="146"/>
      <c r="G150" s="173" t="str">
        <f t="shared" si="4"/>
        <v/>
      </c>
      <c r="H150" s="124"/>
      <c r="I150" s="123"/>
      <c r="J150" s="123"/>
      <c r="K150" s="68"/>
      <c r="L150" s="102" t="str">
        <f>+IF(AND(K150&gt;0,O150="Ejecución"),(K150/877802)*Tabla283[[#This Row],[% participación]],IF(AND(K150&gt;0,O150&lt;&gt;"Ejecución"),"-",""))</f>
        <v/>
      </c>
      <c r="M150" s="126"/>
      <c r="N150" s="182" t="str">
        <f t="shared" si="5"/>
        <v/>
      </c>
      <c r="O150" s="178" t="s">
        <v>1150</v>
      </c>
      <c r="P150" s="81"/>
    </row>
    <row r="151" spans="1:16" s="7" customFormat="1" ht="24.75" customHeight="1" outlineLevel="1" x14ac:dyDescent="0.25">
      <c r="A151" s="145">
        <v>38</v>
      </c>
      <c r="B151" s="176" t="s">
        <v>2671</v>
      </c>
      <c r="C151" s="177" t="s">
        <v>31</v>
      </c>
      <c r="D151" s="123"/>
      <c r="E151" s="146"/>
      <c r="F151" s="146"/>
      <c r="G151" s="173" t="str">
        <f t="shared" si="4"/>
        <v/>
      </c>
      <c r="H151" s="124"/>
      <c r="I151" s="123"/>
      <c r="J151" s="123"/>
      <c r="K151" s="68"/>
      <c r="L151" s="102" t="str">
        <f>+IF(AND(K151&gt;0,O151="Ejecución"),(K151/877802)*Tabla283[[#This Row],[% participación]],IF(AND(K151&gt;0,O151&lt;&gt;"Ejecución"),"-",""))</f>
        <v/>
      </c>
      <c r="M151" s="126"/>
      <c r="N151" s="182" t="str">
        <f t="shared" si="5"/>
        <v/>
      </c>
      <c r="O151" s="178" t="s">
        <v>1150</v>
      </c>
      <c r="P151" s="81"/>
    </row>
    <row r="152" spans="1:16" s="7" customFormat="1" ht="24.75" customHeight="1" outlineLevel="1" x14ac:dyDescent="0.25">
      <c r="A152" s="145">
        <v>39</v>
      </c>
      <c r="B152" s="176" t="s">
        <v>2671</v>
      </c>
      <c r="C152" s="177" t="s">
        <v>31</v>
      </c>
      <c r="D152" s="123"/>
      <c r="E152" s="146"/>
      <c r="F152" s="146"/>
      <c r="G152" s="173" t="str">
        <f t="shared" si="4"/>
        <v/>
      </c>
      <c r="H152" s="124"/>
      <c r="I152" s="123"/>
      <c r="J152" s="123"/>
      <c r="K152" s="68"/>
      <c r="L152" s="102" t="str">
        <f>+IF(AND(K152&gt;0,O152="Ejecución"),(K152/877802)*Tabla283[[#This Row],[% participación]],IF(AND(K152&gt;0,O152&lt;&gt;"Ejecución"),"-",""))</f>
        <v/>
      </c>
      <c r="M152" s="126"/>
      <c r="N152" s="182" t="str">
        <f t="shared" si="5"/>
        <v/>
      </c>
      <c r="O152" s="178" t="s">
        <v>1150</v>
      </c>
      <c r="P152" s="81"/>
    </row>
    <row r="153" spans="1:16" s="7" customFormat="1" ht="24.75" customHeight="1" outlineLevel="1" x14ac:dyDescent="0.25">
      <c r="A153" s="145">
        <v>40</v>
      </c>
      <c r="B153" s="176" t="s">
        <v>2671</v>
      </c>
      <c r="C153" s="177" t="s">
        <v>31</v>
      </c>
      <c r="D153" s="123"/>
      <c r="E153" s="146"/>
      <c r="F153" s="146"/>
      <c r="G153" s="173" t="str">
        <f t="shared" si="4"/>
        <v/>
      </c>
      <c r="H153" s="124"/>
      <c r="I153" s="123"/>
      <c r="J153" s="123"/>
      <c r="K153" s="68"/>
      <c r="L153" s="102" t="str">
        <f>+IF(AND(K153&gt;0,O153="Ejecución"),(K153/877802)*Tabla283[[#This Row],[% participación]],IF(AND(K153&gt;0,O153&lt;&gt;"Ejecución"),"-",""))</f>
        <v/>
      </c>
      <c r="M153" s="126"/>
      <c r="N153" s="182" t="str">
        <f t="shared" si="5"/>
        <v/>
      </c>
      <c r="O153" s="178" t="s">
        <v>1150</v>
      </c>
      <c r="P153" s="81"/>
    </row>
    <row r="154" spans="1:16" s="7" customFormat="1" ht="24.75" customHeight="1" outlineLevel="1" x14ac:dyDescent="0.25">
      <c r="A154" s="145">
        <v>41</v>
      </c>
      <c r="B154" s="176" t="s">
        <v>2671</v>
      </c>
      <c r="C154" s="177" t="s">
        <v>31</v>
      </c>
      <c r="D154" s="123"/>
      <c r="E154" s="146"/>
      <c r="F154" s="146"/>
      <c r="G154" s="173" t="str">
        <f t="shared" si="4"/>
        <v/>
      </c>
      <c r="H154" s="124"/>
      <c r="I154" s="123"/>
      <c r="J154" s="123"/>
      <c r="K154" s="68"/>
      <c r="L154" s="102" t="str">
        <f>+IF(AND(K154&gt;0,O154="Ejecución"),(K154/877802)*Tabla283[[#This Row],[% participación]],IF(AND(K154&gt;0,O154&lt;&gt;"Ejecución"),"-",""))</f>
        <v/>
      </c>
      <c r="M154" s="126"/>
      <c r="N154" s="182" t="str">
        <f t="shared" si="5"/>
        <v/>
      </c>
      <c r="O154" s="178" t="s">
        <v>1150</v>
      </c>
      <c r="P154" s="81"/>
    </row>
    <row r="155" spans="1:16" s="7" customFormat="1" ht="24.75" customHeight="1" outlineLevel="1" x14ac:dyDescent="0.25">
      <c r="A155" s="145">
        <v>42</v>
      </c>
      <c r="B155" s="176" t="s">
        <v>2671</v>
      </c>
      <c r="C155" s="177" t="s">
        <v>31</v>
      </c>
      <c r="D155" s="123"/>
      <c r="E155" s="146"/>
      <c r="F155" s="146"/>
      <c r="G155" s="173" t="str">
        <f t="shared" si="4"/>
        <v/>
      </c>
      <c r="H155" s="124"/>
      <c r="I155" s="123"/>
      <c r="J155" s="123"/>
      <c r="K155" s="68"/>
      <c r="L155" s="102" t="str">
        <f>+IF(AND(K155&gt;0,O155="Ejecución"),(K155/877802)*Tabla283[[#This Row],[% participación]],IF(AND(K155&gt;0,O155&lt;&gt;"Ejecución"),"-",""))</f>
        <v/>
      </c>
      <c r="M155" s="126"/>
      <c r="N155" s="182" t="str">
        <f t="shared" si="5"/>
        <v/>
      </c>
      <c r="O155" s="178" t="s">
        <v>1150</v>
      </c>
      <c r="P155" s="81"/>
    </row>
    <row r="156" spans="1:16" s="7" customFormat="1" ht="24" customHeight="1" outlineLevel="1" x14ac:dyDescent="0.25">
      <c r="A156" s="145">
        <v>43</v>
      </c>
      <c r="B156" s="176" t="s">
        <v>2671</v>
      </c>
      <c r="C156" s="177" t="s">
        <v>31</v>
      </c>
      <c r="D156" s="123"/>
      <c r="E156" s="146"/>
      <c r="F156" s="146"/>
      <c r="G156" s="173" t="str">
        <f t="shared" si="4"/>
        <v/>
      </c>
      <c r="H156" s="124"/>
      <c r="I156" s="123"/>
      <c r="J156" s="123"/>
      <c r="K156" s="68"/>
      <c r="L156" s="102" t="str">
        <f>+IF(AND(K156&gt;0,O156="Ejecución"),(K156/877802)*Tabla283[[#This Row],[% participación]],IF(AND(K156&gt;0,O156&lt;&gt;"Ejecución"),"-",""))</f>
        <v/>
      </c>
      <c r="M156" s="126"/>
      <c r="N156" s="182" t="str">
        <f t="shared" si="5"/>
        <v/>
      </c>
      <c r="O156" s="178" t="s">
        <v>1150</v>
      </c>
      <c r="P156" s="81"/>
    </row>
    <row r="157" spans="1:16" s="7" customFormat="1" ht="24.75" customHeight="1" outlineLevel="1" x14ac:dyDescent="0.25">
      <c r="A157" s="145">
        <v>44</v>
      </c>
      <c r="B157" s="176" t="s">
        <v>2671</v>
      </c>
      <c r="C157" s="177" t="s">
        <v>31</v>
      </c>
      <c r="D157" s="123"/>
      <c r="E157" s="146"/>
      <c r="F157" s="146"/>
      <c r="G157" s="173" t="str">
        <f t="shared" si="4"/>
        <v/>
      </c>
      <c r="H157" s="124"/>
      <c r="I157" s="123"/>
      <c r="J157" s="123"/>
      <c r="K157" s="68"/>
      <c r="L157" s="102" t="str">
        <f>+IF(AND(K157&gt;0,O157="Ejecución"),(K157/877802)*Tabla283[[#This Row],[% participación]],IF(AND(K157&gt;0,O157&lt;&gt;"Ejecución"),"-",""))</f>
        <v/>
      </c>
      <c r="M157" s="126"/>
      <c r="N157" s="182" t="str">
        <f t="shared" si="5"/>
        <v/>
      </c>
      <c r="O157" s="178" t="s">
        <v>1150</v>
      </c>
      <c r="P157" s="81"/>
    </row>
    <row r="158" spans="1:16" s="7" customFormat="1" ht="24.75" customHeight="1" outlineLevel="1" x14ac:dyDescent="0.25">
      <c r="A158" s="145">
        <v>45</v>
      </c>
      <c r="B158" s="176" t="s">
        <v>2671</v>
      </c>
      <c r="C158" s="177" t="s">
        <v>31</v>
      </c>
      <c r="D158" s="123"/>
      <c r="E158" s="146"/>
      <c r="F158" s="146"/>
      <c r="G158" s="173" t="str">
        <f t="shared" si="4"/>
        <v/>
      </c>
      <c r="H158" s="124"/>
      <c r="I158" s="123"/>
      <c r="J158" s="123"/>
      <c r="K158" s="68"/>
      <c r="L158" s="102" t="str">
        <f>+IF(AND(K158&gt;0,O158="Ejecución"),(K158/877802)*Tabla283[[#This Row],[% participación]],IF(AND(K158&gt;0,O158&lt;&gt;"Ejecución"),"-",""))</f>
        <v/>
      </c>
      <c r="M158" s="126"/>
      <c r="N158" s="182" t="str">
        <f t="shared" si="5"/>
        <v/>
      </c>
      <c r="O158" s="178" t="s">
        <v>1150</v>
      </c>
      <c r="P158" s="81"/>
    </row>
    <row r="159" spans="1:16" s="7" customFormat="1" ht="24.75" customHeight="1" outlineLevel="1" x14ac:dyDescent="0.25">
      <c r="A159" s="145">
        <v>46</v>
      </c>
      <c r="B159" s="176" t="s">
        <v>2671</v>
      </c>
      <c r="C159" s="177" t="s">
        <v>31</v>
      </c>
      <c r="D159" s="123"/>
      <c r="E159" s="146"/>
      <c r="F159" s="146"/>
      <c r="G159" s="173" t="str">
        <f t="shared" si="4"/>
        <v/>
      </c>
      <c r="H159" s="124"/>
      <c r="I159" s="123"/>
      <c r="J159" s="123"/>
      <c r="K159" s="68"/>
      <c r="L159" s="102" t="str">
        <f>+IF(AND(K159&gt;0,O159="Ejecución"),(K159/877802)*Tabla283[[#This Row],[% participación]],IF(AND(K159&gt;0,O159&lt;&gt;"Ejecución"),"-",""))</f>
        <v/>
      </c>
      <c r="M159" s="126"/>
      <c r="N159" s="182" t="str">
        <f t="shared" si="5"/>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4"/>
        <v/>
      </c>
      <c r="H160" s="124"/>
      <c r="I160" s="123"/>
      <c r="J160" s="123"/>
      <c r="K160" s="68"/>
      <c r="L160" s="102" t="str">
        <f>+IF(AND(K160&gt;0,O160="Ejecución"),(K160/877802)*Tabla283[[#This Row],[% participación]],IF(AND(K160&gt;0,O160&lt;&gt;"Ejecución"),"-",""))</f>
        <v/>
      </c>
      <c r="M160" s="126"/>
      <c r="N160" s="182" t="str">
        <f t="shared" si="5"/>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21" t="s">
        <v>2674</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48916424.159999996</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42137</v>
      </c>
      <c r="D193" s="5"/>
      <c r="E193" s="128">
        <v>3070</v>
      </c>
      <c r="F193" s="5"/>
      <c r="G193" s="5"/>
      <c r="H193" s="148" t="s">
        <v>2699</v>
      </c>
      <c r="J193" s="5"/>
      <c r="K193" s="129">
        <v>42143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2700</v>
      </c>
      <c r="J211" s="27" t="s">
        <v>2627</v>
      </c>
      <c r="K211" s="149" t="s">
        <v>2700</v>
      </c>
      <c r="L211" s="21"/>
      <c r="M211" s="21"/>
      <c r="N211" s="21"/>
      <c r="O211" s="8"/>
    </row>
    <row r="212" spans="1:15" x14ac:dyDescent="0.25">
      <c r="A212" s="9"/>
      <c r="B212" s="27" t="s">
        <v>2624</v>
      </c>
      <c r="C212" s="148" t="s">
        <v>2699</v>
      </c>
      <c r="D212" s="21"/>
      <c r="G212" s="27" t="s">
        <v>2626</v>
      </c>
      <c r="H212" s="149" t="s">
        <v>2701</v>
      </c>
      <c r="J212" s="27" t="s">
        <v>2628</v>
      </c>
      <c r="K212" s="148"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44194.947547800926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44194.947547800926</v>
      </c>
      <c r="W20" s="107">
        <f ca="1">NOW()</f>
        <v>44194.947547800926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44194.947547800926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44194.947547800926</v>
      </c>
      <c r="W20" s="107">
        <f ca="1">NOW()</f>
        <v>44194.947547800926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44194.947547800926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44194.947547800926</v>
      </c>
      <c r="W20" s="107">
        <f ca="1">NOW()</f>
        <v>44194.947547800926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9"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44194.947547800926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44194.947547800926</v>
      </c>
      <c r="W20" s="107">
        <f ca="1">NOW()</f>
        <v>44194.947547800926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2020-12-30T03:45:26Z</cp:lastPrinted>
  <dcterms:created xsi:type="dcterms:W3CDTF">2020-10-14T21:57:42Z</dcterms:created>
  <dcterms:modified xsi:type="dcterms:W3CDTF">2020-12-30T03:45:38Z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