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Nextcloud\CYV CONTROL\MANIFESTACION DE INTERESES\MANIFESTACION FEJER Y NIÑOS DE PAZ\MANIFESTACIONES\FNDP\SANTANDER\CDI BARRANCA-NIÑOS DE PAZ No.-2021-68-68002372020\"/>
    </mc:Choice>
  </mc:AlternateContent>
  <xr:revisionPtr revIDLastSave="0" documentId="13_ncr:1_{74793F14-DA71-46C5-9045-F9A57BE9C6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<sst xmlns="http://schemas.openxmlformats.org/spreadsheetml/2006/main" count="3122" uniqueCount="2707">
  <si>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</si>
  <si>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</si>
  <si>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</si>
  <si>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</si>
  <si>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</si>
  <si>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</si>
  <si>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</si>
  <si>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</si>
  <si>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</si>
  <si>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</si>
  <si>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</si>
  <si>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</si>
  <si>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</si>
  <si>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</si>
  <si>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</si>
  <si>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</si>
  <si>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</si>
  <si>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</si>
  <si>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</si>
  <si>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</si>
  <si>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</si>
  <si>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</si>
  <si>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</si>
  <si>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</si>
  <si>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</si>
  <si>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</si>
  <si>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</si>
  <si>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</si>
  <si>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</si>
  <si>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</si>
  <si>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</si>
  <si>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</si>
  <si>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</si>
  <si>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</si>
  <si>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</si>
  <si>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</si>
  <si>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</si>
  <si>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</si>
  <si>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</si>
  <si>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</si>
  <si>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</si>
  <si>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</si>
  <si>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</si>
  <si>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</si>
  <si>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</si>
  <si>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</si>
  <si>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</si>
  <si>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</si>
  <si>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</si>
  <si>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</si>
  <si>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</si>
  <si>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</si>
  <si>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</si>
  <si>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</si>
  <si>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</si>
  <si>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</si>
  <si>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</si>
  <si>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</si>
  <si>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</si>
  <si>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</si>
  <si>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</si>
  <si>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</si>
  <si>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</si>
  <si>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</si>
  <si>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</si>
  <si>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</si>
  <si>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</si>
  <si>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</si>
  <si>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</si>
  <si>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</si>
  <si>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</si>
  <si>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</si>
  <si>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</si>
  <si>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</si>
  <si>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</si>
  <si>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</si>
  <si>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</si>
  <si>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</si>
  <si>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</si>
  <si>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</si>
  <si>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</si>
  <si>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</si>
  <si>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</si>
  <si>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</si>
  <si>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</si>
  <si>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</si>
  <si>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</si>
  <si>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</si>
  <si>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</si>
  <si>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</si>
  <si>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</si>
  <si>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</si>
  <si>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</si>
  <si>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</si>
  <si>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</si>
  <si>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</si>
  <si>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</si>
  <si>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</si>
  <si>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</si>
  <si>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</si>
  <si>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</si>
  <si>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</si>
  <si>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</si>
  <si>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</si>
  <si>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</si>
  <si>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</si>
  <si>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</si>
  <si>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</si>
  <si>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</si>
  <si>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</si>
  <si>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</si>
  <si>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</si>
  <si>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</si>
  <si>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</si>
  <si>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</si>
  <si>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</si>
  <si>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</si>
  <si>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</si>
  <si>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</si>
  <si>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</si>
  <si>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</si>
  <si>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</si>
  <si>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</si>
  <si>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</si>
  <si>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</si>
  <si>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</si>
  <si>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</si>
  <si>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</si>
  <si>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</si>
  <si>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</si>
  <si>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</si>
  <si>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</si>
  <si>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</si>
  <si>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</si>
  <si>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</si>
  <si>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</si>
  <si>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</si>
  <si>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</si>
  <si>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</si>
  <si>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</si>
  <si>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</si>
  <si>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</si>
  <si>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</si>
  <si>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</si>
  <si>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</si>
  <si>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</si>
  <si>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</si>
  <si>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</si>
  <si>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</si>
  <si>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</si>
  <si>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</si>
  <si>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</si>
  <si>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</si>
  <si>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</si>
  <si>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</si>
  <si>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</si>
  <si>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</si>
  <si>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</si>
  <si>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</si>
  <si>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</si>
  <si>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</si>
  <si>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</si>
  <si>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</si>
  <si>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</si>
  <si>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</si>
  <si>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</si>
  <si>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</si>
  <si>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</si>
  <si>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</si>
  <si>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</si>
  <si>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</si>
  <si>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</si>
  <si>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</si>
  <si>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</si>
  <si>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</si>
  <si>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</si>
  <si>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</si>
  <si>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</si>
  <si>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</si>
  <si>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</si>
  <si>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</si>
  <si>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</si>
  <si>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</si>
  <si>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</si>
  <si>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</si>
  <si>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</si>
  <si>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</si>
  <si>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</si>
  <si>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</si>
  <si>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</si>
  <si>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</si>
  <si>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</si>
  <si>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</si>
  <si>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</si>
  <si>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</si>
  <si>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</si>
  <si>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</si>
  <si>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</si>
  <si>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</si>
  <si>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</si>
  <si>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</si>
  <si>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</si>
  <si>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</si>
  <si>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</si>
  <si>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</si>
  <si>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</si>
  <si>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</si>
  <si>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</si>
  <si>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</si>
  <si>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</si>
  <si>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</si>
  <si>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</si>
  <si>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</si>
  <si>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</si>
  <si>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</si>
  <si>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</si>
  <si>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</si>
  <si>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</si>
  <si>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</si>
  <si>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</si>
  <si>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</si>
  <si>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</si>
  <si>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</si>
  <si>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</si>
  <si>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</si>
  <si>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</si>
  <si>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</si>
  <si>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</si>
  <si>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</si>
  <si>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</si>
  <si>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</si>
  <si>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</si>
  <si>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</si>
  <si>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</si>
  <si>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</si>
  <si>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</si>
  <si>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</si>
  <si>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</si>
  <si>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</si>
  <si>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</si>
  <si>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</si>
  <si>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</si>
  <si>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</si>
  <si>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</si>
  <si>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</si>
  <si>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</si>
  <si>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</si>
  <si>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</si>
  <si>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</si>
  <si>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</si>
  <si>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</si>
  <si>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</si>
  <si>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</si>
  <si>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</si>
  <si>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</si>
  <si>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</si>
  <si>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</si>
  <si>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</si>
  <si>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</si>
  <si>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</si>
  <si>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</si>
  <si>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</si>
  <si>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</si>
  <si>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</si>
  <si>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</si>
  <si>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</si>
  <si>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</si>
  <si>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</si>
  <si>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</si>
  <si>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</si>
  <si>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</si>
  <si>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</si>
  <si>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</si>
  <si>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</si>
  <si>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</si>
  <si>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</si>
  <si>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</si>
  <si>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</si>
  <si>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</si>
  <si>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</si>
  <si>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</si>
  <si>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</si>
  <si>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</si>
  <si>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</si>
  <si>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</si>
  <si>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</si>
  <si>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</si>
  <si>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</si>
  <si>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</si>
  <si>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</si>
  <si>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</si>
  <si>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</si>
  <si>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</si>
  <si>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</si>
  <si>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</si>
  <si>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</si>
  <si>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</si>
  <si>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</si>
  <si>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</si>
  <si>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</si>
  <si>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</si>
  <si>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</si>
  <si>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</si>
  <si>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</si>
  <si>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</si>
  <si>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</si>
  <si>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</si>
  <si>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</si>
  <si>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</si>
  <si>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</si>
  <si>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</si>
  <si>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</si>
  <si>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</si>
  <si>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</si>
  <si>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</si>
  <si>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</si>
  <si>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</si>
  <si>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</si>
  <si>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</si>
  <si>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</si>
  <si>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</si>
  <si>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</si>
  <si>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</si>
  <si>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</si>
  <si>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</si>
  <si>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</si>
  <si>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</si>
  <si>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</si>
  <si>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</si>
  <si>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</si>
  <si>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</si>
  <si>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</si>
  <si>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</si>
  <si>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</si>
  <si>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</si>
  <si>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</si>
  <si>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</si>
  <si>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</si>
  <si>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</si>
  <si>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</si>
  <si>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</si>
  <si>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</si>
  <si>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</si>
  <si>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</si>
  <si>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</si>
  <si>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</si>
  <si>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</si>
  <si>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</si>
  <si>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</si>
  <si>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</si>
  <si>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</si>
  <si>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</si>
  <si>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</si>
  <si>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</si>
  <si>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</si>
  <si>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</si>
  <si>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</si>
  <si>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</si>
  <si>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</si>
  <si>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</si>
  <si>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</si>
  <si>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</si>
  <si>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</si>
  <si>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</si>
  <si>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</si>
  <si>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</si>
  <si>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</si>
  <si>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</si>
  <si>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</si>
  <si>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</si>
  <si>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</si>
  <si>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</si>
  <si>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</si>
  <si>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</si>
  <si>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</si>
  <si>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</si>
  <si>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</si>
  <si>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</si>
  <si>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</si>
  <si>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</si>
  <si>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</si>
  <si>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</si>
  <si>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</si>
  <si>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</si>
  <si>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</si>
  <si>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</si>
  <si>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</si>
  <si>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</si>
  <si>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</si>
  <si>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</si>
  <si>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</si>
  <si>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</si>
  <si>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</si>
  <si>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</si>
  <si>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</si>
  <si>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</si>
  <si>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</si>
  <si>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</si>
  <si>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</si>
  <si>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</si>
  <si>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</si>
  <si>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</si>
  <si>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</si>
  <si>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</si>
  <si>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</si>
  <si>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</si>
  <si>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</si>
  <si>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</si>
  <si>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</si>
  <si>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</si>
  <si>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</si>
  <si>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</si>
  <si>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</si>
  <si>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</si>
  <si>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</si>
  <si>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</si>
  <si>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</si>
  <si>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</si>
  <si>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</si>
  <si>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</si>
  <si>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</si>
  <si>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</si>
  <si>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</si>
  <si>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</si>
  <si>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</si>
  <si>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</si>
  <si>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</si>
  <si>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</si>
  <si>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</si>
  <si>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</si>
  <si>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</si>
  <si>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</si>
  <si>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</si>
  <si>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</si>
  <si>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</si>
  <si>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</si>
  <si>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</si>
  <si>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</si>
  <si>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</si>
  <si>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</si>
  <si>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</si>
  <si>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</si>
  <si>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</si>
  <si>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</si>
  <si>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</si>
  <si>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</si>
  <si>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</si>
  <si>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</si>
  <si>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</si>
  <si>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</si>
  <si>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</si>
  <si>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</si>
  <si>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</si>
  <si>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</si>
  <si>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</si>
  <si>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</si>
  <si>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</si>
  <si>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</si>
  <si>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</si>
  <si>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</si>
  <si>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</si>
  <si>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</si>
  <si>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</si>
  <si>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</si>
  <si>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</si>
  <si>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</si>
  <si>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</si>
  <si>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</si>
  <si>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</si>
  <si>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</si>
  <si>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</si>
  <si>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</si>
  <si>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</si>
  <si>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</si>
  <si>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</si>
  <si>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</si>
  <si>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</si>
  <si>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</si>
  <si>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</si>
  <si>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</si>
  <si>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</si>
  <si>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</si>
  <si>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</si>
  <si>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</si>
  <si>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</si>
  <si>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</si>
  <si>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</si>
  <si>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</si>
  <si>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</si>
  <si>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</si>
  <si>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</si>
  <si>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</si>
  <si>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</si>
  <si>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</si>
  <si>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</si>
  <si>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</si>
  <si>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</si>
  <si>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</si>
  <si>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</si>
  <si>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</si>
  <si>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</si>
  <si>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</si>
  <si>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</si>
  <si>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</si>
  <si>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</si>
  <si>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</si>
  <si>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</si>
  <si>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</si>
  <si>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</si>
  <si>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</si>
  <si>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</si>
  <si>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</si>
  <si>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</si>
  <si>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</si>
  <si>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</si>
  <si>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</si>
  <si>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</si>
  <si>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</si>
  <si>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</si>
  <si>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</si>
  <si>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</si>
  <si>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</si>
  <si>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</si>
  <si>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</si>
  <si>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</si>
  <si>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</si>
  <si>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</si>
  <si>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</si>
  <si>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</si>
  <si>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</si>
  <si>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</si>
  <si>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</si>
  <si>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</si>
  <si>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</si>
  <si>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</si>
  <si>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</si>
  <si>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</si>
  <si>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</si>
  <si>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</si>
  <si>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</si>
  <si>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</si>
  <si>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</si>
  <si>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</si>
  <si>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</si>
  <si>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</si>
  <si>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</si>
  <si>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</si>
  <si>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</si>
  <si>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</si>
  <si>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</si>
  <si>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</si>
  <si>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</si>
  <si>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</si>
  <si>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</si>
  <si>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</si>
  <si>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</si>
  <si>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</si>
  <si>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</si>
  <si>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</si>
  <si>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</si>
  <si>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</si>
  <si>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</si>
  <si>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</si>
  <si>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</si>
  <si>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</si>
  <si>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</si>
  <si>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</si>
  <si>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</si>
  <si>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</si>
  <si>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</si>
  <si>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</si>
  <si>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</si>
  <si>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</si>
  <si>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</si>
  <si>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</si>
  <si>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</si>
  <si>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</si>
  <si>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</si>
  <si>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</si>
  <si>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</si>
  <si>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</si>
  <si>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</si>
  <si>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</si>
  <si>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</si>
  <si>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</si>
  <si>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</si>
  <si>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</si>
  <si>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</si>
  <si>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</si>
  <si>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</si>
  <si>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</si>
  <si>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</si>
  <si>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</si>
  <si>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</si>
  <si>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</si>
  <si>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</si>
  <si>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</si>
  <si>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</si>
  <si>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</si>
  <si>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</si>
  <si>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</si>
  <si>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</si>
  <si>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</si>
  <si>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</si>
  <si>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</si>
  <si>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</si>
  <si>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</si>
  <si>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</si>
  <si>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</si>
  <si>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</si>
  <si>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</si>
  <si>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</si>
  <si>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</si>
  <si>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</si>
  <si>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</si>
  <si>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</si>
  <si>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</si>
  <si>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</si>
  <si>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</si>
  <si>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</si>
  <si>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</si>
  <si>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</si>
  <si>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</si>
  <si>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</si>
  <si>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</si>
  <si>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</si>
  <si>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</si>
  <si>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</si>
  <si>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</si>
  <si>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</si>
  <si>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</si>
  <si>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</si>
  <si>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</si>
  <si>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</si>
  <si>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</si>
  <si>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</si>
  <si>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</si>
  <si>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</si>
  <si>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</si>
  <si>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</si>
  <si>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</si>
  <si>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</si>
  <si>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</si>
  <si>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</si>
  <si>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</si>
  <si>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</si>
  <si>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</si>
  <si>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</si>
  <si>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</si>
  <si>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</si>
  <si>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</si>
  <si>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</si>
  <si>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</si>
  <si>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</si>
  <si>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</si>
  <si>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</si>
  <si>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</si>
  <si>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</si>
  <si>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</si>
  <si>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</si>
  <si>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</si>
  <si>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</si>
  <si>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</si>
  <si>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</si>
  <si>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</si>
  <si>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</si>
  <si>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</si>
  <si>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</si>
  <si>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</si>
  <si>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</si>
  <si>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</si>
  <si>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</si>
  <si>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</si>
  <si>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</si>
  <si>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</si>
  <si>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</si>
  <si>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</si>
  <si>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</si>
  <si>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</si>
  <si>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</si>
  <si>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</si>
  <si>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</si>
  <si>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</si>
  <si>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</si>
  <si>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</si>
  <si>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</si>
  <si>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</si>
  <si>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</si>
  <si>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</si>
  <si>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</si>
  <si>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</si>
  <si>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</si>
  <si>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</si>
  <si>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</si>
  <si>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</si>
  <si>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</si>
  <si>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</si>
  <si>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</si>
  <si>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</si>
  <si>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</si>
  <si>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</si>
  <si>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</si>
  <si>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</si>
  <si>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</si>
  <si>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</si>
  <si>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</si>
  <si>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</si>
  <si>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</si>
  <si>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</si>
  <si>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</si>
  <si>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</si>
  <si>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</si>
  <si>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</si>
  <si>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</si>
  <si>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</si>
  <si>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</si>
  <si>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</si>
  <si>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</si>
  <si>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</si>
  <si>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</si>
  <si>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</si>
  <si>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</si>
  <si>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</si>
  <si>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</si>
  <si>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</si>
  <si>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</si>
  <si>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</si>
  <si>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</si>
  <si>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</si>
  <si>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</si>
  <si>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</si>
  <si>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</si>
  <si>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</si>
  <si>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</si>
  <si>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</si>
  <si>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</si>
  <si>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</si>
  <si>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</si>
  <si>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</si>
  <si>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</si>
  <si>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</si>
  <si>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</si>
  <si>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</si>
  <si>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</si>
  <si>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</si>
  <si>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</si>
  <si>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</si>
  <si>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</si>
  <si>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</si>
  <si>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</si>
  <si>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</si>
  <si>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</si>
  <si>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</si>
  <si>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</si>
  <si>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</si>
  <si>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</si>
  <si>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</si>
  <si>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</si>
  <si>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</si>
  <si>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</si>
  <si>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</si>
  <si>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</si>
  <si>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</si>
  <si>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</si>
  <si>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</si>
  <si>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</si>
  <si>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</si>
  <si>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</si>
  <si>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</si>
  <si>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</si>
  <si>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</si>
  <si>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</si>
  <si>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</si>
  <si>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</si>
  <si>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</si>
  <si>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</si>
  <si>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</si>
  <si>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</si>
  <si>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</si>
  <si>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</si>
  <si>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</si>
  <si>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</si>
  <si>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</si>
  <si>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</si>
  <si>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</si>
  <si>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</si>
  <si>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</si>
  <si>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</si>
  <si>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</si>
  <si>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</si>
  <si>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</si>
  <si>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</si>
  <si>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</si>
  <si>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</si>
  <si>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</si>
  <si>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</si>
  <si>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</si>
  <si>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</si>
  <si>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</si>
  <si>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</si>
  <si>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</si>
  <si>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</si>
  <si>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</si>
  <si>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</si>
  <si>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</si>
  <si>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</si>
  <si>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</si>
  <si>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</si>
  <si>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</si>
  <si>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</si>
  <si>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</si>
  <si>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</si>
  <si>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</si>
  <si>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</si>
  <si>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</si>
  <si>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</si>
  <si>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</si>
  <si>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</si>
  <si>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</si>
  <si>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</si>
  <si>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</si>
  <si>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</si>
  <si>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</si>
  <si>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</si>
  <si>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</si>
  <si>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</si>
  <si>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</si>
  <si>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</si>
  <si>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</si>
  <si>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</si>
  <si>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</si>
  <si>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</si>
  <si>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</si>
  <si>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</si>
  <si>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</si>
  <si>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</si>
  <si>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</si>
  <si>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</si>
  <si>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</si>
  <si>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</si>
  <si>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</si>
  <si>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</si>
  <si>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</si>
  <si>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</si>
  <si>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</si>
  <si>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</si>
  <si>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</si>
  <si>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</si>
  <si>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</si>
  <si>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</si>
  <si>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</si>
  <si>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</si>
  <si>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</si>
  <si>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</si>
  <si>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</si>
  <si>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</si>
  <si>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</si>
  <si>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</si>
  <si>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</si>
  <si>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</si>
  <si>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</si>
  <si>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</si>
  <si>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</si>
  <si>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</si>
  <si>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</si>
  <si>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</si>
  <si>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</si>
  <si>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</si>
  <si>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</si>
  <si>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</si>
  <si>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</si>
  <si>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</si>
  <si>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</si>
  <si>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</si>
  <si>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</si>
  <si>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</si>
  <si>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</si>
  <si>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</si>
  <si>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</si>
  <si>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</si>
  <si>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</si>
  <si>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</si>
  <si>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</si>
  <si>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</si>
  <si>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</si>
  <si>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</si>
  <si>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</si>
  <si>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</si>
  <si>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</si>
  <si>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</si>
  <si>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</si>
  <si>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</si>
  <si>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</si>
  <si>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</si>
  <si>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</si>
  <si>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</si>
  <si>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</si>
  <si>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</si>
  <si>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</si>
  <si>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</si>
  <si>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</si>
  <si>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</si>
  <si>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</si>
  <si>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</si>
  <si>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</si>
  <si>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</si>
  <si>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</si>
  <si>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</si>
  <si>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</si>
  <si>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</si>
  <si>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</si>
  <si>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</si>
  <si>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</si>
  <si>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</si>
  <si>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</si>
  <si>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</si>
  <si>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</si>
  <si>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</si>
  <si>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</si>
  <si>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</si>
  <si>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</si>
  <si>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</si>
  <si>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</si>
  <si>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</si>
  <si>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</si>
  <si>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</si>
  <si>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</si>
  <si>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</si>
  <si>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</si>
  <si>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</si>
  <si>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</si>
  <si>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</si>
  <si>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</si>
  <si>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</si>
  <si>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</si>
  <si>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</si>
  <si>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</si>
  <si>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</si>
  <si>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</si>
  <si>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</si>
  <si>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</si>
  <si>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</si>
  <si>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</si>
  <si>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</si>
  <si>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</si>
  <si>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</si>
  <si>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</si>
  <si>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</si>
  <si>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</si>
  <si>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</si>
  <si>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</si>
  <si>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</si>
  <si>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</si>
  <si>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</si>
  <si>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</si>
  <si>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</si>
  <si>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</si>
  <si>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</si>
  <si>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</si>
  <si>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</si>
  <si>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</si>
  <si>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</si>
  <si>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</si>
  <si>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</si>
  <si>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</si>
  <si>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</si>
  <si>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</si>
  <si>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</si>
  <si>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</si>
  <si>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</si>
  <si>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</si>
  <si>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</si>
  <si>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</si>
  <si>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</si>
  <si>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</si>
  <si>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</si>
  <si>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</si>
  <si>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</si>
  <si>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</si>
  <si>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</si>
  <si>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</si>
  <si>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</si>
  <si>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</si>
  <si>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</si>
  <si>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</si>
  <si>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</si>
  <si>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</si>
  <si>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</si>
  <si>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</si>
  <si>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</si>
  <si>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</si>
  <si>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</si>
  <si>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</si>
  <si>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</si>
  <si>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</si>
  <si>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</si>
  <si>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</si>
  <si>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</si>
  <si>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</si>
  <si>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</si>
  <si>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</si>
  <si>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</si>
  <si>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</si>
  <si>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</si>
  <si>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</si>
  <si>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</si>
  <si>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</si>
  <si>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</si>
  <si>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</si>
  <si>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</si>
  <si>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</si>
  <si>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</si>
  <si>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</si>
  <si>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</si>
  <si>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</si>
  <si>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</si>
  <si>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</si>
  <si>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</si>
  <si>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</si>
  <si>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</si>
  <si>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</si>
  <si>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</si>
  <si>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</si>
  <si>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</si>
  <si>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</si>
  <si>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</si>
  <si>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</si>
  <si>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</si>
  <si>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</si>
  <si>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</si>
  <si>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</si>
  <si>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</si>
  <si>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</si>
  <si>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</si>
  <si>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</si>
  <si>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</si>
  <si>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</si>
  <si>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</si>
  <si>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</si>
  <si>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</si>
  <si>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</si>
  <si>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</si>
  <si>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</si>
  <si>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</si>
  <si>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</si>
  <si>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</si>
  <si>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</si>
  <si>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</si>
  <si>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</si>
  <si>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</si>
  <si>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</si>
  <si>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</si>
  <si>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</si>
  <si>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</si>
  <si>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</si>
  <si>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</si>
  <si>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</si>
  <si>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</si>
  <si>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</si>
  <si>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</si>
  <si>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</si>
  <si>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</si>
  <si>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</si>
  <si>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</si>
  <si>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</si>
  <si>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</si>
  <si>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</si>
  <si>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</si>
  <si>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</si>
  <si>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</si>
  <si>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</si>
  <si>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</si>
  <si>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</si>
  <si>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</si>
  <si>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</si>
  <si>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</si>
  <si>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</si>
  <si>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</si>
  <si>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</si>
  <si>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</si>
  <si>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</si>
  <si>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</si>
  <si>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</si>
  <si>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</si>
  <si>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</si>
  <si>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</si>
  <si>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</si>
  <si>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</si>
  <si>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</si>
  <si>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</si>
  <si>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</si>
  <si>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</si>
  <si>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</si>
  <si>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</si>
  <si>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</si>
  <si>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</si>
  <si>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</si>
  <si>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</si>
  <si>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</si>
  <si>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</si>
  <si>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</si>
  <si>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</si>
  <si>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</si>
  <si>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</si>
  <si>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</si>
  <si>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</si>
  <si>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</si>
  <si>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</si>
  <si>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</si>
  <si>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</si>
  <si>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</si>
  <si>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</si>
  <si>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</si>
  <si>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</si>
  <si>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</si>
  <si>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</si>
  <si>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</si>
  <si>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</si>
  <si>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</si>
  <si>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</si>
  <si>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</si>
  <si>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</si>
  <si>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</si>
  <si>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</si>
  <si>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</si>
  <si>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</si>
  <si>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</si>
  <si>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</si>
  <si>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</si>
  <si>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</si>
  <si>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</si>
  <si>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</si>
  <si>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</si>
  <si>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</si>
  <si>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</si>
  <si>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</si>
  <si>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</si>
  <si>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</si>
  <si>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</si>
  <si>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</si>
  <si>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</si>
  <si>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</si>
  <si>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</si>
  <si>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</si>
  <si>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</si>
  <si>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</si>
  <si>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</si>
  <si>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</si>
  <si>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</si>
  <si>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</si>
  <si>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</si>
  <si>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</si>
  <si>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</si>
  <si>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</si>
  <si>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</si>
  <si>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</si>
  <si>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</si>
  <si>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</si>
  <si>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</si>
  <si>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</si>
  <si>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</si>
  <si>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</si>
  <si>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</si>
  <si>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</si>
  <si>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</si>
  <si>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</si>
  <si>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</si>
  <si>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</si>
  <si>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</si>
  <si>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</si>
  <si>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</si>
  <si>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</si>
  <si>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</si>
  <si>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</si>
  <si>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</si>
  <si>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</si>
  <si>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</si>
  <si>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</si>
  <si>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</si>
  <si>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</si>
  <si>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</si>
  <si>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</si>
  <si>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</si>
  <si>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</si>
  <si>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</si>
  <si>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</si>
  <si>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</si>
  <si>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</si>
  <si>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</si>
  <si>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</si>
  <si>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</si>
  <si>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</si>
  <si>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</si>
  <si>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</si>
  <si>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</si>
  <si>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</si>
  <si>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</si>
  <si>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</si>
  <si>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</si>
  <si>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</si>
  <si>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</si>
  <si>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</si>
  <si>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</si>
  <si>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</si>
  <si>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</si>
  <si>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</si>
  <si>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</si>
  <si>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</si>
  <si>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</si>
  <si>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</si>
  <si>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</si>
  <si>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</si>
  <si>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</si>
  <si>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</si>
  <si>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</si>
  <si>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</si>
  <si>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</si>
  <si>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</si>
  <si>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</si>
  <si>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</si>
  <si>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</si>
  <si>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</si>
  <si>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</si>
  <si>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</si>
  <si>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</si>
  <si>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</si>
  <si>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</si>
  <si>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</si>
  <si>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</si>
  <si>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</si>
  <si>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</si>
  <si>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</si>
  <si>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</si>
  <si>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</si>
  <si>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</si>
  <si>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</si>
  <si>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</si>
  <si>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</si>
  <si>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</si>
  <si>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</si>
  <si>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</si>
  <si>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</si>
  <si>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</si>
  <si>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</si>
  <si>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</si>
  <si>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</si>
  <si>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</si>
  <si>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</si>
  <si>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</si>
  <si>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</si>
  <si>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</si>
  <si>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</si>
  <si>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</si>
  <si>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</si>
  <si>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</si>
  <si>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</si>
  <si>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</si>
  <si>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</si>
  <si>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</si>
  <si>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</si>
  <si>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</si>
  <si>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</si>
  <si>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</si>
  <si>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</si>
  <si>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</si>
  <si>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</si>
  <si>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</si>
  <si>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</si>
  <si>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</si>
  <si>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</si>
  <si>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</si>
  <si>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</si>
  <si>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</si>
  <si>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</si>
  <si>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</si>
  <si>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</si>
  <si>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</si>
  <si>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</si>
  <si>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</si>
  <si>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</si>
  <si>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</si>
  <si>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</si>
  <si>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</si>
  <si>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</si>
  <si>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</si>
  <si>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</si>
  <si>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</si>
  <si>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</si>
  <si>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</si>
  <si>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</si>
  <si>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</si>
  <si>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</si>
  <si>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</si>
  <si>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</si>
  <si>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</si>
  <si>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</si>
  <si>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</si>
  <si>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</si>
  <si>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</si>
  <si>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</si>
  <si>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</si>
  <si>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</si>
  <si>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</si>
  <si>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</si>
  <si>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</si>
  <si>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</si>
  <si>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</si>
  <si>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</si>
  <si>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</si>
  <si>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</si>
  <si>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</si>
  <si>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</si>
  <si>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</si>
  <si>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</si>
  <si>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</si>
  <si>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</si>
  <si>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</si>
  <si>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</si>
  <si>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</si>
  <si>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</si>
  <si>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</si>
  <si>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</si>
  <si>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</si>
  <si>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</si>
  <si>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</si>
  <si>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</si>
  <si>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</si>
  <si>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</si>
  <si>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</si>
  <si>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</si>
  <si>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</si>
  <si>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</si>
  <si>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</si>
  <si>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</si>
  <si>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</si>
  <si>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</si>
  <si>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</si>
  <si>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</si>
  <si>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</si>
  <si>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</si>
  <si>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</si>
  <si>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</si>
  <si>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</si>
  <si>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</si>
  <si>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</si>
  <si>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</si>
  <si>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</si>
  <si>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</si>
  <si>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</si>
  <si>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</si>
  <si>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</si>
  <si>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</si>
  <si>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</si>
  <si>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</si>
  <si>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</si>
  <si>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</si>
  <si>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</si>
  <si>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</si>
  <si>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</si>
  <si>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</si>
  <si>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</si>
  <si>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</si>
  <si>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</si>
  <si>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</si>
  <si>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</si>
  <si>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</si>
  <si>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</si>
  <si>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</si>
  <si>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</si>
  <si>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</si>
  <si>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</si>
  <si>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</si>
  <si>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</si>
  <si>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</si>
  <si>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</si>
  <si>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</si>
  <si>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</si>
  <si>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</si>
  <si>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</si>
  <si>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</si>
  <si>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</si>
  <si>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</si>
  <si>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</si>
  <si>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</si>
  <si>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</si>
  <si>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</si>
  <si>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</si>
  <si>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</si>
  <si>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</si>
  <si>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</si>
  <si>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</si>
  <si>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</si>
  <si>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</si>
  <si>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</si>
  <si>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</si>
  <si>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</si>
  <si>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</si>
  <si>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</si>
  <si>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</si>
  <si>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</si>
  <si>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</si>
  <si>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</si>
  <si>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</si>
  <si>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</si>
  <si>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</si>
  <si>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</si>
  <si>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</si>
  <si>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</si>
  <si>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</si>
  <si>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</si>
  <si>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</si>
  <si>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</si>
  <si>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</si>
  <si>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</si>
  <si>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</si>
  <si>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</si>
  <si>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</si>
  <si>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</si>
  <si>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</si>
  <si>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</si>
  <si>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</si>
  <si>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</si>
  <si>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</si>
  <si>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</si>
  <si>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</si>
  <si>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</si>
  <si>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</si>
  <si>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</si>
  <si>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</si>
  <si>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</si>
  <si>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</si>
  <si>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</si>
  <si>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</si>
  <si>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</si>
  <si>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</si>
  <si>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</si>
  <si>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</si>
  <si>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</si>
  <si>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</si>
  <si>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</si>
  <si>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</si>
  <si>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</si>
  <si>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</si>
  <si>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</si>
  <si>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</si>
  <si>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</si>
  <si>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</si>
  <si>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</si>
  <si>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</si>
  <si>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</si>
  <si>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</si>
  <si>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</si>
  <si>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</si>
  <si>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</si>
  <si>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</si>
  <si>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</si>
  <si>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</si>
  <si>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</si>
  <si>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</si>
  <si>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</si>
  <si>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</si>
  <si>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</si>
  <si>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</si>
  <si>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</si>
  <si>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</si>
  <si>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</si>
  <si>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</si>
  <si>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</si>
  <si>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</si>
  <si>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</si>
  <si>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</si>
  <si>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</si>
  <si>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</si>
  <si>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</si>
  <si>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</si>
  <si>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</si>
  <si>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</si>
  <si>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</si>
  <si>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</si>
  <si>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</si>
  <si>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</si>
  <si>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</si>
  <si>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</si>
  <si>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</si>
  <si>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</si>
  <si>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</si>
  <si>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</si>
  <si>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</si>
  <si>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</si>
  <si>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</si>
  <si>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</si>
  <si>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</si>
  <si>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</si>
  <si>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</si>
  <si>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</si>
  <si>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</si>
  <si>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</si>
  <si>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</si>
  <si>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</si>
  <si>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</si>
  <si>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</si>
  <si>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</si>
  <si>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</si>
  <si>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</si>
  <si>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</si>
  <si>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</si>
  <si>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</si>
  <si>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</si>
  <si>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</si>
  <si>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</si>
  <si>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</si>
  <si>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</si>
  <si>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</si>
  <si>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</si>
  <si>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</si>
  <si>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</si>
  <si>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</si>
  <si>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</si>
  <si>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</si>
  <si>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</si>
  <si>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</si>
  <si>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</si>
  <si>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</si>
  <si>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</si>
  <si>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</si>
  <si>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</si>
  <si>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</si>
  <si>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</si>
  <si>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</si>
  <si>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</si>
  <si>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</si>
  <si>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</si>
  <si>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</si>
  <si>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</si>
  <si>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</si>
  <si>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</si>
  <si>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</si>
  <si>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</si>
  <si>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</si>
  <si>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</si>
  <si>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</si>
  <si>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</si>
  <si>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</si>
  <si>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</si>
  <si>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</si>
  <si>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</si>
  <si>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</si>
  <si>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</si>
  <si>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</si>
  <si>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</si>
  <si>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</si>
  <si>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</si>
  <si>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</si>
  <si>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</si>
  <si>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</si>
  <si>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</si>
  <si>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</si>
  <si>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</si>
  <si>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</si>
  <si>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</si>
  <si>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</si>
  <si>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</si>
  <si>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</si>
  <si>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</si>
  <si>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</si>
  <si>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</si>
  <si>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</si>
  <si>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</si>
  <si>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</si>
  <si>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</si>
  <si>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</si>
  <si>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</si>
  <si>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</si>
  <si>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</si>
  <si>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</si>
  <si>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</si>
  <si>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</si>
  <si>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</si>
  <si>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</si>
  <si>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</si>
  <si>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</si>
  <si>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</si>
  <si>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</si>
  <si>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</si>
  <si>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</si>
  <si>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</si>
  <si>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</si>
  <si>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</si>
  <si>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</si>
  <si>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</si>
  <si>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</si>
  <si>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</si>
  <si>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</si>
  <si>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</si>
  <si>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</si>
  <si>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</si>
  <si>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</si>
  <si>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</si>
  <si>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</si>
  <si>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</si>
  <si>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</si>
  <si>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</si>
  <si>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</si>
  <si>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</si>
  <si>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</si>
  <si>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</si>
  <si>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</si>
  <si>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</si>
  <si>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</si>
  <si>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</si>
  <si>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</si>
  <si>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</si>
  <si>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</si>
  <si>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</si>
  <si>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</si>
  <si>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</si>
  <si>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</si>
  <si>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</si>
  <si>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</si>
  <si>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</si>
  <si>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</si>
  <si>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</si>
  <si>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</si>
  <si>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</si>
  <si>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</si>
  <si>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</si>
  <si>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</si>
  <si>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</si>
  <si>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</si>
  <si>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</si>
  <si>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</si>
  <si>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</si>
  <si>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</si>
  <si>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</si>
  <si>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</si>
  <si>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</si>
  <si>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</si>
  <si>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</si>
  <si>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</si>
  <si>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</si>
  <si>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</si>
  <si>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</si>
  <si>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</si>
  <si>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</si>
  <si>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</si>
  <si>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</si>
  <si>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</si>
  <si>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</si>
  <si>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</si>
  <si>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</si>
  <si>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</si>
  <si>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</si>
  <si>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</si>
  <si>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</si>
  <si>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</si>
  <si>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</si>
  <si>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</si>
  <si>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</si>
  <si>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</si>
  <si>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</si>
  <si>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</si>
  <si>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</si>
  <si>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</si>
  <si>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</si>
  <si>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</si>
  <si>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</si>
  <si>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</si>
  <si>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</si>
  <si>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</si>
  <si>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</si>
  <si>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</si>
  <si>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</si>
  <si>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</si>
  <si>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</si>
  <si>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</si>
  <si>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</si>
  <si>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</si>
  <si>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</si>
  <si>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</si>
  <si>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</si>
  <si>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</si>
  <si>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</si>
  <si>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</si>
  <si>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</si>
  <si>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</si>
  <si>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</si>
  <si>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</si>
  <si>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</si>
  <si>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</si>
  <si>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</si>
  <si>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</si>
  <si>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</si>
  <si>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</si>
  <si>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</si>
  <si>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</si>
  <si>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</si>
  <si>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</si>
  <si>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</si>
  <si>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</si>
  <si>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</si>
  <si>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</si>
  <si>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</si>
  <si>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</si>
  <si>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</si>
  <si>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</si>
  <si>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</si>
  <si>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</si>
  <si>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</si>
  <si>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</si>
  <si>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</si>
  <si>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</si>
  <si>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</si>
  <si>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</si>
  <si>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</si>
  <si>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</si>
  <si>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</si>
  <si>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</si>
  <si>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</si>
  <si>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</si>
  <si>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</si>
  <si>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</si>
  <si>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</si>
  <si>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</si>
  <si>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</si>
  <si>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</si>
  <si>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</si>
  <si>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</si>
  <si>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</si>
  <si>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</si>
  <si>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</si>
  <si>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</si>
  <si>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</si>
  <si>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</si>
  <si>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</si>
  <si>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</si>
  <si>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</si>
  <si>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</si>
  <si>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</si>
  <si>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</si>
  <si>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</si>
  <si>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</si>
  <si>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</si>
  <si>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</si>
  <si>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</si>
  <si>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</si>
  <si>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</si>
  <si>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</si>
  <si>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</si>
  <si>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</si>
  <si>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</si>
  <si>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</si>
  <si>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</si>
  <si>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</si>
  <si>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</si>
  <si>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</si>
  <si>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</si>
  <si>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</si>
  <si>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</si>
  <si>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</si>
  <si>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</si>
  <si>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</si>
  <si>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</si>
  <si>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</si>
  <si>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</si>
  <si>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</si>
  <si>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</si>
  <si>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</si>
  <si>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</si>
  <si>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</si>
  <si>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</si>
  <si>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</si>
  <si>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</si>
  <si>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</si>
  <si>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</si>
  <si>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</si>
  <si>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</si>
  <si>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</si>
  <si>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</si>
  <si>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</si>
  <si>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</si>
  <si>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</si>
  <si>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</si>
  <si>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</si>
  <si>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</si>
  <si>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</si>
  <si>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</si>
  <si>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</si>
  <si>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</si>
  <si>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</si>
  <si>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</si>
  <si>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</si>
  <si>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</si>
  <si>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</si>
  <si>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</si>
  <si>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</si>
  <si>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</si>
  <si>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</si>
  <si>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</si>
  <si>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</si>
  <si>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</si>
  <si>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</si>
  <si>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</si>
  <si>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</si>
  <si>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</si>
  <si>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</si>
  <si>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</si>
  <si>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</si>
  <si>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</si>
  <si>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</si>
  <si>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</si>
  <si>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</si>
  <si>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</si>
  <si>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</si>
  <si>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</si>
  <si>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</si>
  <si>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</si>
  <si>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</si>
  <si>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</si>
  <si>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</si>
  <si>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</si>
  <si>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</si>
  <si>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</si>
  <si>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</si>
  <si>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</si>
  <si>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</si>
  <si>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</si>
  <si>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</si>
  <si>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</si>
  <si>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</si>
  <si>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</si>
  <si>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</si>
  <si>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</si>
  <si>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</si>
  <si>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</si>
  <si>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</si>
  <si>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</si>
  <si>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</si>
  <si>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</si>
  <si>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</si>
  <si>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</si>
  <si>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</si>
  <si>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</si>
  <si>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</si>
  <si>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</si>
  <si>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</si>
  <si>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</si>
  <si>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</si>
  <si>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</si>
  <si>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</si>
  <si>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</si>
  <si>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</si>
  <si>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</si>
  <si>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</si>
  <si>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</si>
  <si>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</si>
  <si>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</si>
  <si>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</si>
  <si>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</si>
  <si>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</si>
  <si>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</si>
  <si>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</si>
  <si>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</si>
  <si>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</si>
  <si>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</si>
  <si>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</si>
  <si>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</si>
  <si>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</si>
  <si>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</si>
  <si>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</si>
  <si>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</si>
  <si>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</si>
  <si>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</si>
  <si>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</si>
  <si>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</si>
  <si>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</si>
  <si>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</si>
  <si>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</si>
  <si>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</si>
  <si>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</si>
  <si>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</si>
  <si>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</si>
  <si>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</si>
  <si>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</si>
  <si>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</si>
  <si>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</si>
  <si>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</si>
  <si>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</si>
  <si>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</si>
  <si>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</si>
  <si>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</si>
  <si>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</si>
  <si>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</si>
  <si>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</si>
  <si>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</si>
  <si>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</si>
  <si>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</si>
  <si>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</si>
  <si>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</si>
  <si>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</si>
  <si>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</si>
  <si>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</si>
  <si>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</si>
  <si>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</si>
  <si>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</si>
  <si>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</si>
  <si>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</si>
  <si>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</si>
  <si>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</si>
  <si>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</si>
  <si>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</si>
  <si>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</si>
  <si>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</si>
  <si>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</si>
  <si>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</si>
  <si>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</si>
  <si>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</si>
  <si>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</si>
  <si>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</si>
  <si>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</si>
  <si>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</si>
  <si>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</si>
  <si>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</si>
  <si>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</si>
  <si>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</si>
  <si>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</si>
  <si>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</si>
  <si>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</si>
  <si>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</si>
  <si>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</si>
  <si>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</si>
  <si>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</si>
  <si>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</si>
  <si>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</si>
  <si>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</si>
  <si>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</si>
  <si>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</si>
  <si>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</si>
  <si>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</si>
  <si>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</si>
  <si>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</si>
  <si>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</si>
  <si>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</si>
  <si>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</si>
  <si>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</si>
  <si>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</si>
  <si>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</si>
  <si>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</si>
  <si>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</si>
  <si>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</si>
  <si>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</si>
  <si>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</si>
  <si>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</si>
  <si>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</si>
  <si>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</si>
  <si>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</si>
  <si>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</si>
  <si>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</si>
  <si>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</si>
  <si>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</si>
  <si>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</si>
  <si>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</si>
  <si>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</si>
  <si>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</si>
  <si>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</si>
  <si>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</si>
  <si>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</si>
  <si>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</si>
  <si>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</si>
  <si>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</si>
  <si>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</si>
  <si>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</si>
  <si>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</si>
  <si>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</si>
  <si>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</si>
  <si>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</si>
  <si>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</si>
  <si>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</si>
  <si>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</si>
  <si>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</si>
  <si>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</si>
  <si>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</si>
  <si>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</si>
  <si>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</si>
  <si>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</si>
  <si>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</si>
  <si>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</si>
  <si>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</si>
  <si>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</si>
  <si>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</si>
  <si>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</si>
  <si>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</si>
  <si>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</si>
  <si>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</si>
  <si>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</si>
  <si>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</si>
  <si>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</si>
  <si>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</si>
  <si>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</si>
  <si>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</si>
  <si>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</si>
  <si>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</si>
  <si>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</si>
  <si>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</si>
  <si>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</si>
  <si>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</si>
  <si>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</si>
  <si>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</si>
  <si>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</si>
  <si>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</si>
  <si>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</si>
  <si>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</si>
  <si>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</si>
  <si>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</si>
  <si>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</si>
  <si>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</si>
  <si>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</si>
  <si>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</si>
  <si>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</si>
  <si>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</si>
  <si>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</si>
  <si>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</si>
  <si>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</si>
  <si>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</si>
  <si>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</si>
  <si>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</si>
  <si>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</si>
  <si>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</si>
  <si>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</si>
  <si>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</si>
  <si>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</si>
  <si>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</si>
  <si>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</si>
  <si>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</si>
  <si>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</si>
  <si>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</si>
  <si>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</si>
  <si>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</si>
  <si>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</si>
  <si>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</si>
  <si>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</si>
  <si>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</si>
  <si>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</si>
  <si>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</si>
  <si>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</si>
  <si>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</si>
  <si>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</si>
  <si>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</si>
  <si>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</si>
  <si>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</si>
  <si>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</si>
  <si>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</si>
  <si>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</si>
  <si>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</si>
  <si>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</si>
  <si>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</si>
  <si>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</si>
  <si>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</si>
  <si>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</si>
  <si>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</si>
  <si>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</si>
  <si>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</si>
  <si>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</si>
  <si>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</si>
  <si>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</si>
  <si>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</si>
  <si>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</si>
  <si>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</si>
  <si>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</si>
  <si>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</si>
  <si>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</si>
  <si>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</si>
  <si>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</si>
  <si>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</si>
  <si>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</si>
  <si>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</si>
  <si>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</si>
  <si>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</si>
  <si>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</si>
  <si>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</si>
  <si>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</si>
  <si>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</si>
  <si>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</si>
  <si>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</si>
  <si>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</si>
  <si>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</si>
  <si>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</si>
  <si>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</si>
  <si>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</si>
  <si>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</si>
  <si>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</si>
  <si>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</si>
  <si>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</si>
  <si>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</si>
  <si>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</si>
  <si>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</si>
  <si>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</si>
  <si>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</si>
  <si>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</si>
  <si>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</si>
  <si>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</si>
  <si>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</si>
  <si>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</si>
  <si>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</si>
  <si>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</si>
  <si>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</si>
  <si>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</si>
  <si>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</si>
  <si>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</si>
  <si>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</si>
  <si>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</si>
  <si>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</si>
  <si>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</si>
  <si>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</si>
  <si>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</si>
  <si>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</si>
  <si>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</si>
  <si>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</si>
  <si>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</si>
  <si>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</si>
  <si>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</si>
  <si>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</si>
  <si>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</si>
  <si>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</si>
  <si>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</si>
  <si>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</si>
  <si>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</si>
  <si>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</si>
  <si>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</si>
  <si>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</si>
  <si>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</si>
  <si>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</si>
  <si>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</si>
  <si>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</si>
  <si>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</si>
  <si>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</si>
  <si>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</si>
  <si>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</si>
  <si>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</si>
  <si>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</si>
  <si>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</si>
  <si>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</si>
  <si>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</si>
  <si>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</si>
  <si>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</si>
  <si>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</si>
  <si>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</si>
  <si>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</si>
  <si>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</si>
  <si>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</si>
  <si>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</si>
  <si>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</si>
  <si>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</si>
  <si>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</si>
  <si>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</si>
  <si>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</si>
  <si>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</si>
  <si>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</si>
  <si>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</si>
  <si>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</si>
  <si>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</si>
  <si>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</si>
  <si>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</si>
  <si>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</si>
  <si>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</si>
  <si>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</si>
  <si>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</si>
  <si>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</si>
  <si>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</si>
  <si>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</si>
  <si>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</si>
  <si>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</si>
  <si>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</si>
  <si>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</si>
  <si>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</si>
  <si>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</si>
  <si>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</si>
  <si>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</si>
  <si>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</si>
  <si>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</si>
  <si>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</si>
  <si>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</si>
  <si>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</si>
  <si>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</si>
  <si>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</si>
  <si>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</si>
  <si>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</si>
  <si>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</si>
  <si>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</si>
  <si>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</si>
  <si>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</si>
  <si>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</si>
  <si>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</si>
  <si>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</si>
  <si>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</si>
  <si>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</si>
  <si>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</si>
  <si>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</si>
  <si>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</si>
  <si>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</si>
  <si>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</si>
  <si>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</si>
  <si>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</si>
  <si>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</si>
  <si>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</si>
  <si>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</si>
  <si>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</si>
  <si>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</si>
  <si>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</si>
  <si>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</si>
  <si>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</si>
  <si>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</si>
  <si>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</si>
  <si>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</si>
  <si>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</si>
  <si>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</si>
  <si>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</si>
  <si>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</si>
  <si>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</si>
  <si>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</si>
  <si>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</si>
  <si>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</si>
  <si>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</si>
  <si>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</si>
  <si>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</si>
  <si>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</si>
  <si>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</si>
  <si>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</si>
  <si>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</si>
  <si>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</si>
  <si>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</si>
  <si>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</si>
  <si>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</si>
  <si>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</si>
  <si>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</si>
  <si>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</si>
  <si>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</si>
  <si>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</si>
  <si>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</si>
  <si>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</si>
  <si>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</si>
  <si>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</si>
  <si>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</si>
  <si>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</si>
  <si>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</si>
  <si>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</si>
  <si>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</si>
  <si>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</si>
  <si>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</si>
  <si>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</si>
  <si>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</si>
  <si>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</si>
  <si>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</si>
  <si>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</si>
  <si>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</si>
  <si>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</si>
  <si>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</si>
  <si>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</si>
  <si>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</si>
  <si>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</si>
  <si>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</si>
  <si>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</si>
  <si>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</si>
  <si>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</si>
  <si>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</si>
  <si>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</si>
  <si>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</si>
  <si>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</si>
  <si>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</si>
  <si>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</si>
  <si>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</si>
  <si>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</si>
  <si>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</si>
  <si>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</si>
  <si>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</si>
  <si>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</si>
  <si>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</si>
  <si>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</si>
  <si>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</si>
  <si>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</si>
  <si>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</si>
  <si>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</si>
  <si>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</si>
  <si>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</si>
  <si>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</si>
  <si>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</si>
  <si>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</si>
  <si>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</si>
  <si>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</si>
  <si>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</si>
  <si>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</si>
  <si>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</si>
  <si>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</si>
  <si>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</si>
  <si>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</si>
  <si>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</si>
  <si>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</si>
  <si>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</si>
  <si>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</si>
  <si>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</si>
  <si>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</si>
  <si>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</si>
  <si>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</si>
  <si>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</si>
  <si>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</si>
  <si>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</si>
  <si>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</si>
  <si>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</si>
  <si>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</si>
  <si>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</si>
  <si>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</si>
  <si>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</si>
  <si>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</si>
  <si>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</si>
  <si>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</si>
  <si>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</si>
  <si>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</si>
  <si>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</si>
  <si>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</si>
  <si>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</si>
  <si>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</si>
  <si>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</si>
  <si>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</si>
  <si>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</si>
  <si>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</si>
  <si>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</si>
  <si>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</si>
  <si>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</si>
  <si>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</si>
  <si>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</si>
  <si>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</si>
  <si>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</si>
  <si>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</si>
  <si>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</si>
  <si>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</si>
  <si>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</si>
  <si>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</si>
  <si>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</si>
  <si>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</si>
  <si>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</si>
  <si>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</si>
  <si>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</si>
  <si>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</si>
  <si>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</si>
  <si>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</si>
  <si>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</si>
  <si>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</si>
  <si>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</si>
  <si>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</si>
  <si>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</si>
  <si>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</si>
  <si>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</si>
  <si>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</si>
  <si>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</si>
  <si>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</si>
  <si>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</si>
  <si>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</si>
  <si>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</si>
  <si>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</si>
  <si>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</si>
  <si>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</si>
  <si>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</si>
  <si>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</si>
  <si>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</si>
  <si>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</si>
  <si>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</si>
  <si>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</si>
  <si>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</si>
  <si>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</si>
  <si>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</si>
  <si>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</si>
  <si>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</si>
  <si>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</si>
  <si>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</si>
  <si>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</si>
  <si>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</si>
  <si>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</si>
  <si>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</si>
  <si>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</si>
  <si>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</si>
  <si>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</si>
  <si>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</si>
  <si>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</si>
  <si>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</si>
  <si>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</si>
  <si>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</si>
  <si>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</si>
  <si>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</si>
  <si>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</si>
  <si>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</si>
  <si>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</si>
  <si>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</si>
  <si>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</si>
  <si>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</si>
  <si>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</si>
  <si>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</si>
  <si>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</si>
  <si>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</si>
  <si>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</si>
  <si>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</si>
  <si>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</si>
  <si>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</si>
  <si>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</si>
  <si>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</si>
  <si>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</si>
  <si>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</si>
  <si>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</si>
  <si>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</si>
  <si>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</si>
  <si>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</si>
  <si>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</si>
  <si>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</si>
  <si>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</si>
  <si>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</si>
  <si>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</si>
  <si>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</si>
  <si>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</si>
  <si>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</si>
  <si>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</si>
  <si>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</si>
  <si>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</si>
  <si>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</si>
  <si>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</si>
  <si>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</si>
  <si>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</si>
  <si>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</si>
  <si>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</si>
  <si>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</si>
  <si>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</si>
  <si>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</si>
  <si>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</si>
  <si>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</si>
  <si>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</si>
  <si>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</si>
  <si>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</si>
  <si>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</si>
  <si>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</si>
  <si>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</si>
  <si>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</si>
  <si>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</si>
  <si>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</si>
  <si>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</si>
  <si>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</si>
  <si>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</si>
  <si>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</si>
  <si>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</si>
  <si>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</si>
  <si>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</si>
  <si>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</si>
  <si>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</si>
  <si>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</si>
  <si>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</si>
  <si>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</si>
  <si>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</si>
  <si>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</si>
  <si>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</si>
  <si>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</si>
  <si>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</si>
  <si>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</si>
  <si>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</si>
  <si>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</si>
  <si>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</si>
  <si>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</si>
  <si>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</si>
  <si>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</si>
  <si>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</si>
  <si>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</si>
  <si>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</si>
  <si>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</si>
  <si>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</si>
  <si>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</si>
  <si>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</si>
  <si>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</si>
  <si>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</si>
  <si>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</si>
  <si>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</si>
  <si>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</si>
  <si>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</si>
  <si>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</si>
  <si>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</si>
  <si>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</si>
  <si>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</si>
  <si>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</si>
  <si>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</si>
  <si>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</si>
  <si>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</si>
  <si>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</si>
  <si>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</si>
  <si>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</si>
  <si>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</si>
  <si>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</si>
  <si>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</si>
  <si>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</si>
  <si>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</si>
  <si>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</si>
  <si>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</si>
  <si>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</si>
  <si>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</si>
  <si>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</si>
  <si>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</si>
  <si>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</si>
  <si>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</si>
  <si>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</si>
  <si>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</si>
  <si>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</si>
  <si>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</si>
  <si>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</si>
  <si>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</si>
  <si>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</si>
  <si>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</si>
  <si>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</si>
  <si>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</si>
  <si>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</si>
  <si>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</si>
  <si>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</si>
  <si>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</si>
  <si>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</si>
  <si>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</si>
  <si>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</si>
  <si>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</si>
  <si>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</si>
  <si>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</si>
  <si>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</si>
  <si>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</si>
  <si>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</si>
  <si>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</si>
  <si>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</si>
  <si>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</si>
  <si>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</si>
  <si>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</si>
  <si>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</si>
  <si>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</si>
  <si>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</si>
  <si>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</si>
  <si>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</si>
  <si>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</si>
  <si>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</si>
  <si>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</si>
  <si>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</si>
  <si>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</si>
  <si>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</si>
  <si>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</si>
  <si>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</si>
  <si>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</si>
  <si>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</si>
  <si>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</si>
  <si>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</si>
  <si>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</si>
  <si>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</si>
  <si>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</si>
  <si>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</si>
  <si>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</si>
  <si>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</si>
  <si>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</si>
  <si>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</si>
  <si>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</si>
  <si>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</si>
  <si>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</si>
  <si>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</si>
  <si>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</si>
  <si>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</si>
  <si>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</si>
  <si>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</si>
  <si>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</si>
  <si>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</si>
  <si>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</si>
  <si>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</si>
  <si>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</si>
  <si>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</si>
  <si>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</si>
  <si>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</si>
  <si>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</si>
  <si>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</si>
  <si>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</si>
  <si>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</si>
  <si>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</si>
  <si>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</si>
  <si>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</si>
  <si>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</si>
  <si>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</si>
  <si>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</si>
  <si>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</si>
  <si>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</si>
  <si>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</si>
  <si>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</si>
  <si>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</si>
  <si>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</si>
  <si>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</si>
  <si>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</si>
  <si>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</si>
  <si>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</si>
  <si>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</si>
  <si>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</si>
  <si>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</si>
  <si>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</si>
  <si>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</si>
  <si>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</si>
  <si>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</si>
  <si>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</si>
  <si>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</si>
  <si>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</si>
  <si>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</si>
  <si>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</si>
  <si>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</si>
  <si>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</si>
  <si>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</si>
  <si>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</si>
  <si>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</si>
  <si>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</si>
  <si>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</si>
  <si>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</si>
  <si>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</si>
  <si>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</si>
  <si>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</si>
  <si>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</si>
  <si>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</si>
  <si>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</si>
  <si>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</si>
  <si>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</si>
  <si>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</si>
  <si>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</si>
  <si>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</si>
  <si>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</si>
  <si>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</si>
  <si>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</si>
  <si>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</si>
  <si>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</si>
  <si>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</si>
  <si>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</si>
  <si>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</si>
  <si>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</si>
  <si>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</si>
  <si>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</si>
  <si>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</si>
  <si>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</si>
  <si>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</si>
  <si>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</si>
  <si>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</si>
  <si>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</si>
  <si>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</si>
  <si>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</si>
  <si>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</si>
  <si>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</si>
  <si>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</si>
  <si>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</si>
  <si>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</si>
  <si>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</si>
  <si>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</si>
  <si>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</si>
  <si>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</si>
  <si>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</si>
  <si>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</si>
  <si>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</si>
  <si>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</si>
  <si>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</si>
  <si>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</si>
  <si>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</si>
  <si>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</si>
  <si>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</si>
  <si>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</si>
  <si>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</si>
  <si>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</si>
  <si>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</si>
  <si>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</si>
  <si>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</si>
  <si>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</si>
  <si>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</si>
  <si>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</si>
  <si>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</si>
  <si>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</si>
  <si>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</si>
  <si>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</si>
  <si>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</si>
  <si>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</si>
  <si>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</si>
  <si>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</si>
  <si>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</si>
  <si>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68-185-2020</t>
  </si>
  <si>
    <t>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</si>
  <si>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68-227-2020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</si>
  <si>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</si>
  <si>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</si>
  <si>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t>
  </si>
  <si>
    <t>68-245-2020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</si>
  <si>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</si>
  <si>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ISAIAS SUAREZ</t>
  </si>
  <si>
    <t>Carrera 32D # 17-68</t>
  </si>
  <si>
    <t>(7)6430398</t>
  </si>
  <si>
    <t>Carrera 32D#17-68</t>
  </si>
  <si>
    <t>68-26-2013-459</t>
  </si>
  <si>
    <t>68-26-2014-476</t>
  </si>
  <si>
    <t>68-26-2016-329</t>
  </si>
  <si>
    <t>763-2016</t>
  </si>
  <si>
    <t>68-684-2017</t>
  </si>
  <si>
    <t>68-298-2018</t>
  </si>
  <si>
    <t>68-403-2018</t>
  </si>
  <si>
    <t>68-148-2019</t>
  </si>
  <si>
    <t>INSTITUTO COLOMBIANO  DE BIENESTAR FAMILIAR</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</si>
  <si>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</si>
  <si>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INFANCCIA CON CALIDAD, DE CONFORMIDAD CON LOS LINEAMIENTOS, MANUAL OPERATIVO, LAS DIRECTRICES, PARAMENTROS Y ESTANDARES ESTABLECIDOS POR EL ICBF, EN EL MARCO DE LA ESTRATEGIA DE ATNCION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</si>
  <si>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LINEAMIENOS, MANUAL OPERATIVO, LAS DIRECTRICES, PARAMETROS Y ESTANDARES ESTABLECIDOS POR EL ICBF, EN EL MARCO DE LA ESTRATEGIA DE ATENCION INTREGRAL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</si>
  <si>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ARMONÍA CON LA POLÍTICA DE ESTADO PARA EL DESARROLLO INTEGRAL A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</si>
  <si>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</si>
  <si>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</si>
  <si>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gerencia@fndp.com.co</t>
  </si>
  <si>
    <t>2021-68-68002372020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</si>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</sst>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2" zoomScale="80" zoomScaleNormal="80" zoomScaleSheetLayoutView="40" zoomScalePageLayoutView="40" workbookViewId="0">
      <selection activeCell="H48" sqref="H48:O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900593622</v>
      </c>
      <c r="C20" s="5"/>
      <c r="D20" s="73"/>
      <c r="E20" s="5"/>
      <c r="F20" s="5"/>
      <c r="G20" s="5"/>
      <c r="H20" s="186"/>
      <c r="I20" s="149" t="s">
        <v>887</v>
      </c>
      <c r="J20" s="150" t="s">
        <v>893</v>
      </c>
      <c r="K20" s="151">
        <v>1072728600</v>
      </c>
      <c r="L20" s="152"/>
      <c r="M20" s="152">
        <v>44196</v>
      </c>
      <c r="N20" s="135">
        <f>+(M20-L20)/30</f>
        <v>1473.2</v>
      </c>
      <c r="O20" s="138"/>
      <c r="U20" s="134"/>
      <c r="V20" s="105">
        <f ca="1">NOW()</f>
        <v>44194.814727430552</v>
      </c>
      <c r="W20" s="105">
        <f ca="1">NOW()</f>
        <v>44194.814727430552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NIÑOS DE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2696</v>
      </c>
      <c r="C48" s="112" t="s">
        <v>31</v>
      </c>
      <c r="D48" s="110" t="s">
        <v>2688</v>
      </c>
      <c r="E48" s="145">
        <v>41576</v>
      </c>
      <c r="F48" s="145">
        <v>41988</v>
      </c>
      <c r="G48" s="160">
        <f>IF(AND(E48&lt;&gt;"",F48&lt;&gt;""),((F48-E48)/30),"")</f>
        <v>13.733333333333333</v>
      </c>
      <c r="H48" s="114" t="s">
        <v>2706</v>
      </c>
      <c r="I48" s="113" t="s">
        <v>887</v>
      </c>
      <c r="J48" s="113" t="s">
        <v>893</v>
      </c>
      <c r="K48" s="116">
        <v>2285209514</v>
      </c>
      <c r="L48" s="115" t="s">
        <v>1148</v>
      </c>
      <c r="M48" s="117">
        <v>1</v>
      </c>
      <c r="N48" s="115" t="s">
        <v>27</v>
      </c>
      <c r="O48" s="115" t="s">
        <v>1148</v>
      </c>
      <c r="P48" s="78"/>
    </row>
    <row r="49" spans="1:16" s="6" customFormat="1" ht="24.75" customHeight="1" x14ac:dyDescent="0.25">
      <c r="A49" s="143">
        <v>2</v>
      </c>
      <c r="B49" s="111" t="s">
        <v>2696</v>
      </c>
      <c r="C49" s="112" t="s">
        <v>31</v>
      </c>
      <c r="D49" s="110" t="s">
        <v>2689</v>
      </c>
      <c r="E49" s="145">
        <v>41999</v>
      </c>
      <c r="F49" s="145">
        <v>42369</v>
      </c>
      <c r="G49" s="160">
        <f t="shared" ref="G49:G50" si="2">IF(AND(E49&lt;&gt;"",F49&lt;&gt;""),((F49-E49)/30),"")</f>
        <v>12.333333333333334</v>
      </c>
      <c r="H49" s="114" t="s">
        <v>2697</v>
      </c>
      <c r="I49" s="113" t="s">
        <v>887</v>
      </c>
      <c r="J49" s="113" t="s">
        <v>893</v>
      </c>
      <c r="K49" s="116">
        <v>2620792655</v>
      </c>
      <c r="L49" s="115" t="s">
        <v>1148</v>
      </c>
      <c r="M49" s="117">
        <v>1</v>
      </c>
      <c r="N49" s="115" t="s">
        <v>27</v>
      </c>
      <c r="O49" s="124" t="s">
        <v>1148</v>
      </c>
      <c r="P49" s="78"/>
    </row>
    <row r="50" spans="1:16" s="6" customFormat="1" ht="24.75" customHeight="1" x14ac:dyDescent="0.25">
      <c r="A50" s="143">
        <v>3</v>
      </c>
      <c r="B50" s="111" t="s">
        <v>2696</v>
      </c>
      <c r="C50" s="112" t="s">
        <v>31</v>
      </c>
      <c r="D50" s="110" t="s">
        <v>2690</v>
      </c>
      <c r="E50" s="145">
        <v>42402</v>
      </c>
      <c r="F50" s="145">
        <v>42719</v>
      </c>
      <c r="G50" s="160">
        <f t="shared" si="2"/>
        <v>10.566666666666666</v>
      </c>
      <c r="H50" s="119" t="s">
        <v>2698</v>
      </c>
      <c r="I50" s="113" t="s">
        <v>887</v>
      </c>
      <c r="J50" s="113" t="s">
        <v>893</v>
      </c>
      <c r="K50" s="116">
        <v>1627830068</v>
      </c>
      <c r="L50" s="115" t="s">
        <v>1148</v>
      </c>
      <c r="M50" s="117">
        <v>1</v>
      </c>
      <c r="N50" s="115" t="s">
        <v>27</v>
      </c>
      <c r="O50" s="124" t="s">
        <v>1148</v>
      </c>
      <c r="P50" s="78"/>
    </row>
    <row r="51" spans="1:16" s="6" customFormat="1" ht="24.75" customHeight="1" outlineLevel="1" x14ac:dyDescent="0.25">
      <c r="A51" s="143">
        <v>4</v>
      </c>
      <c r="B51" s="111" t="s">
        <v>2696</v>
      </c>
      <c r="C51" s="112" t="s">
        <v>31</v>
      </c>
      <c r="D51" s="110" t="s">
        <v>2691</v>
      </c>
      <c r="E51" s="145">
        <v>42720</v>
      </c>
      <c r="F51" s="145">
        <v>43084</v>
      </c>
      <c r="G51" s="160">
        <f t="shared" ref="G51:G107" si="3">IF(AND(E51&lt;&gt;"",F51&lt;&gt;""),((F51-E51)/30),"")</f>
        <v>12.133333333333333</v>
      </c>
      <c r="H51" s="114" t="s">
        <v>2699</v>
      </c>
      <c r="I51" s="113" t="s">
        <v>887</v>
      </c>
      <c r="J51" s="113" t="s">
        <v>893</v>
      </c>
      <c r="K51" s="116">
        <v>1899231459</v>
      </c>
      <c r="L51" s="115" t="s">
        <v>1148</v>
      </c>
      <c r="M51" s="117">
        <v>1</v>
      </c>
      <c r="N51" s="115" t="s">
        <v>27</v>
      </c>
      <c r="O51" s="124" t="s">
        <v>1148</v>
      </c>
      <c r="P51" s="78"/>
    </row>
    <row r="52" spans="1:16" s="7" customFormat="1" ht="24.75" customHeight="1" outlineLevel="1" x14ac:dyDescent="0.25">
      <c r="A52" s="144">
        <v>5</v>
      </c>
      <c r="B52" s="111" t="s">
        <v>2696</v>
      </c>
      <c r="C52" s="112" t="s">
        <v>31</v>
      </c>
      <c r="D52" s="110" t="s">
        <v>2692</v>
      </c>
      <c r="E52" s="145">
        <v>43084</v>
      </c>
      <c r="F52" s="145">
        <v>43312</v>
      </c>
      <c r="G52" s="160">
        <f t="shared" si="3"/>
        <v>7.6</v>
      </c>
      <c r="H52" s="119" t="s">
        <v>2700</v>
      </c>
      <c r="I52" s="113" t="s">
        <v>887</v>
      </c>
      <c r="J52" s="113" t="s">
        <v>893</v>
      </c>
      <c r="K52" s="116">
        <v>1765673294</v>
      </c>
      <c r="L52" s="115" t="s">
        <v>1148</v>
      </c>
      <c r="M52" s="117">
        <v>1</v>
      </c>
      <c r="N52" s="115" t="s">
        <v>27</v>
      </c>
      <c r="O52" s="124" t="s">
        <v>1148</v>
      </c>
      <c r="P52" s="79"/>
    </row>
    <row r="53" spans="1:16" s="7" customFormat="1" ht="24.75" customHeight="1" outlineLevel="1" x14ac:dyDescent="0.25">
      <c r="A53" s="144">
        <v>6</v>
      </c>
      <c r="B53" s="111" t="s">
        <v>2696</v>
      </c>
      <c r="C53" s="112" t="s">
        <v>31</v>
      </c>
      <c r="D53" s="110" t="s">
        <v>2693</v>
      </c>
      <c r="E53" s="145">
        <v>43313</v>
      </c>
      <c r="F53" s="145">
        <v>43404</v>
      </c>
      <c r="G53" s="160">
        <f t="shared" si="3"/>
        <v>3.0333333333333332</v>
      </c>
      <c r="H53" s="119" t="s">
        <v>2700</v>
      </c>
      <c r="I53" s="113" t="s">
        <v>887</v>
      </c>
      <c r="J53" s="113" t="s">
        <v>893</v>
      </c>
      <c r="K53" s="116">
        <v>837949620</v>
      </c>
      <c r="L53" s="115" t="s">
        <v>1148</v>
      </c>
      <c r="M53" s="117">
        <v>1</v>
      </c>
      <c r="N53" s="115" t="s">
        <v>27</v>
      </c>
      <c r="O53" s="115" t="s">
        <v>1148</v>
      </c>
      <c r="P53" s="79"/>
    </row>
    <row r="54" spans="1:16" s="7" customFormat="1" ht="24.75" customHeight="1" outlineLevel="1" x14ac:dyDescent="0.25">
      <c r="A54" s="144">
        <v>7</v>
      </c>
      <c r="B54" s="111" t="s">
        <v>2696</v>
      </c>
      <c r="C54" s="112" t="s">
        <v>31</v>
      </c>
      <c r="D54" s="110" t="s">
        <v>2694</v>
      </c>
      <c r="E54" s="145">
        <v>43405</v>
      </c>
      <c r="F54" s="145">
        <v>43434</v>
      </c>
      <c r="G54" s="160">
        <f t="shared" si="3"/>
        <v>0.96666666666666667</v>
      </c>
      <c r="H54" s="114" t="s">
        <v>2701</v>
      </c>
      <c r="I54" s="113" t="s">
        <v>887</v>
      </c>
      <c r="J54" s="113" t="s">
        <v>893</v>
      </c>
      <c r="K54" s="118">
        <v>279316540</v>
      </c>
      <c r="L54" s="115" t="s">
        <v>1148</v>
      </c>
      <c r="M54" s="117">
        <v>1</v>
      </c>
      <c r="N54" s="115" t="s">
        <v>27</v>
      </c>
      <c r="O54" s="124" t="s">
        <v>1148</v>
      </c>
      <c r="P54" s="79"/>
    </row>
    <row r="55" spans="1:16" s="7" customFormat="1" ht="24.75" customHeight="1" outlineLevel="1" x14ac:dyDescent="0.25">
      <c r="A55" s="144">
        <v>8</v>
      </c>
      <c r="B55" s="111" t="s">
        <v>2696</v>
      </c>
      <c r="C55" s="112" t="s">
        <v>31</v>
      </c>
      <c r="D55" s="110" t="s">
        <v>2695</v>
      </c>
      <c r="E55" s="145">
        <v>43483</v>
      </c>
      <c r="F55" s="145">
        <v>43826</v>
      </c>
      <c r="G55" s="160">
        <f t="shared" si="3"/>
        <v>11.433333333333334</v>
      </c>
      <c r="H55" s="114" t="s">
        <v>2702</v>
      </c>
      <c r="I55" s="113" t="s">
        <v>887</v>
      </c>
      <c r="J55" s="113" t="s">
        <v>893</v>
      </c>
      <c r="K55" s="118">
        <v>2350696274</v>
      </c>
      <c r="L55" s="115" t="s">
        <v>1148</v>
      </c>
      <c r="M55" s="117">
        <v>1</v>
      </c>
      <c r="N55" s="115" t="s">
        <v>27</v>
      </c>
      <c r="O55" s="124" t="s">
        <v>1148</v>
      </c>
      <c r="P55" s="79"/>
    </row>
    <row r="56" spans="1:16" s="7" customFormat="1" ht="24.75" customHeight="1" outlineLevel="1" x14ac:dyDescent="0.25">
      <c r="A56" s="144">
        <v>9</v>
      </c>
      <c r="B56" s="111" t="s">
        <v>2696</v>
      </c>
      <c r="C56" s="112" t="s">
        <v>31</v>
      </c>
      <c r="D56" s="110" t="s">
        <v>2680</v>
      </c>
      <c r="E56" s="145">
        <v>43887</v>
      </c>
      <c r="F56" s="145">
        <v>44196</v>
      </c>
      <c r="G56" s="160">
        <f t="shared" si="3"/>
        <v>10.3</v>
      </c>
      <c r="H56" s="114" t="s">
        <v>2681</v>
      </c>
      <c r="I56" s="113" t="s">
        <v>887</v>
      </c>
      <c r="J56" s="113" t="s">
        <v>893</v>
      </c>
      <c r="K56" s="118">
        <v>1394887402</v>
      </c>
      <c r="L56" s="115" t="s">
        <v>1148</v>
      </c>
      <c r="M56" s="117">
        <v>1</v>
      </c>
      <c r="N56" s="115" t="s">
        <v>1151</v>
      </c>
      <c r="O56" s="124"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43880</v>
      </c>
      <c r="F114" s="145">
        <v>44196</v>
      </c>
      <c r="G114" s="160">
        <f>IF(AND(E114&lt;&gt;"",F114&lt;&gt;""),((F114-E114)/30),"")</f>
        <v>10.533333333333333</v>
      </c>
      <c r="H114" s="122" t="s">
        <v>2677</v>
      </c>
      <c r="I114" s="121" t="s">
        <v>887</v>
      </c>
      <c r="J114" s="121" t="s">
        <v>916</v>
      </c>
      <c r="K114" s="123">
        <v>4098692114</v>
      </c>
      <c r="L114" s="100">
        <f>+IF(AND(K114&gt;0,O114="Ejecución"),(K114/877802)*Tabla28[[#This Row],[% participación]],IF(AND(K114&gt;0,O114&lt;&gt;"Ejecución"),"-",""))</f>
        <v>4669.2672311067872</v>
      </c>
      <c r="M114" s="124" t="s">
        <v>1148</v>
      </c>
      <c r="N114" s="173">
        <v>1</v>
      </c>
      <c r="O114" s="162" t="s">
        <v>1150</v>
      </c>
      <c r="P114" s="78"/>
    </row>
    <row r="115" spans="1:16" s="6" customFormat="1" ht="24.75" customHeight="1" x14ac:dyDescent="0.25">
      <c r="A115" s="143">
        <v>2</v>
      </c>
      <c r="B115" s="161" t="s">
        <v>2665</v>
      </c>
      <c r="C115" s="163" t="s">
        <v>31</v>
      </c>
      <c r="D115" s="63" t="s">
        <v>2678</v>
      </c>
      <c r="E115" s="145">
        <v>43887</v>
      </c>
      <c r="F115" s="145">
        <v>44196</v>
      </c>
      <c r="G115" s="160">
        <f t="shared" ref="G115:G116" si="4">IF(AND(E115&lt;&gt;"",F115&lt;&gt;""),((F115-E115)/30),"")</f>
        <v>10.3</v>
      </c>
      <c r="H115" s="64" t="s">
        <v>2679</v>
      </c>
      <c r="I115" s="63" t="s">
        <v>887</v>
      </c>
      <c r="J115" s="63" t="s">
        <v>889</v>
      </c>
      <c r="K115" s="68">
        <v>972736752</v>
      </c>
      <c r="L115" s="100">
        <f>+IF(AND(K115&gt;0,O115="Ejecución"),(K115/877802)*Tabla28[[#This Row],[% participación]],IF(AND(K115&gt;0,O115&lt;&gt;"Ejecución"),"-",""))</f>
        <v>1108.1505305296639</v>
      </c>
      <c r="M115" s="65" t="s">
        <v>1148</v>
      </c>
      <c r="N115" s="173">
        <v>1</v>
      </c>
      <c r="O115" s="162" t="s">
        <v>1150</v>
      </c>
      <c r="P115" s="78"/>
    </row>
    <row r="116" spans="1:16" s="6" customFormat="1" ht="24.75" customHeight="1" x14ac:dyDescent="0.25">
      <c r="A116" s="143">
        <v>3</v>
      </c>
      <c r="B116" s="161" t="s">
        <v>2665</v>
      </c>
      <c r="C116" s="163" t="s">
        <v>31</v>
      </c>
      <c r="D116" s="63" t="s">
        <v>2680</v>
      </c>
      <c r="E116" s="145">
        <v>43887</v>
      </c>
      <c r="F116" s="145">
        <v>44196</v>
      </c>
      <c r="G116" s="160">
        <f t="shared" si="4"/>
        <v>10.3</v>
      </c>
      <c r="H116" s="64" t="s">
        <v>2681</v>
      </c>
      <c r="I116" s="63" t="s">
        <v>887</v>
      </c>
      <c r="J116" s="63" t="s">
        <v>893</v>
      </c>
      <c r="K116" s="68">
        <v>1394887402</v>
      </c>
      <c r="L116" s="100">
        <f>+IF(AND(K116&gt;0,O116="Ejecución"),(K116/877802)*Tabla28[[#This Row],[% participación]],IF(AND(K116&gt;0,O116&lt;&gt;"Ejecución"),"-",""))</f>
        <v>1589.0683798852133</v>
      </c>
      <c r="M116" s="65" t="s">
        <v>1148</v>
      </c>
      <c r="N116" s="173">
        <v>1</v>
      </c>
      <c r="O116" s="162" t="s">
        <v>1150</v>
      </c>
      <c r="P116" s="78"/>
    </row>
    <row r="117" spans="1:16" s="6" customFormat="1" ht="24.75" customHeight="1" outlineLevel="1" x14ac:dyDescent="0.25">
      <c r="A117" s="143">
        <v>4</v>
      </c>
      <c r="B117" s="161" t="s">
        <v>2665</v>
      </c>
      <c r="C117" s="163" t="s">
        <v>31</v>
      </c>
      <c r="D117" s="63" t="s">
        <v>2682</v>
      </c>
      <c r="E117" s="145">
        <v>43894</v>
      </c>
      <c r="F117" s="145">
        <v>44196</v>
      </c>
      <c r="G117" s="160">
        <f t="shared" ref="G117:G159" si="5">IF(AND(E117&lt;&gt;"",F117&lt;&gt;""),((F117-E117)/30),"")</f>
        <v>10.066666666666666</v>
      </c>
      <c r="H117" s="64" t="s">
        <v>2683</v>
      </c>
      <c r="I117" s="63" t="s">
        <v>887</v>
      </c>
      <c r="J117" s="63" t="s">
        <v>893</v>
      </c>
      <c r="K117" s="68">
        <v>2956391748</v>
      </c>
      <c r="L117" s="100">
        <f>+IF(AND(K117&gt;0,O117="Ejecución"),(K117/877802)*Tabla28[[#This Row],[% participación]],IF(AND(K117&gt;0,O117&lt;&gt;"Ejecución"),"-",""))</f>
        <v>3367.9482935787341</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42909144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4454</v>
      </c>
      <c r="F193" s="5"/>
      <c r="G193" s="5"/>
      <c r="H193" s="147" t="s">
        <v>2684</v>
      </c>
      <c r="J193" s="5"/>
      <c r="K193" s="127">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2020-11-20T15:12:35Z</cp:lastPrinted>
  <dcterms:created xsi:type="dcterms:W3CDTF">2020-10-14T21:57:42Z</dcterms:created>
  <dcterms:modified xsi:type="dcterms:W3CDTF">2020-12-30T00:33:23Z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