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530"/>
  <workbookPr codeName="ThisWorkbook"/>
  <mc:AlternateContent xmlns:mc="http://schemas.openxmlformats.org/markup-compatibility/2006">
    <mc:Choice Requires="x15">
      <x15ac:absPath xmlns:x15ac="http://schemas.microsoft.com/office/spreadsheetml/2010/11/ac" url="E:\ARCHIVOS VIEJOS\COPIA SEGURIDAD OCTUBRE 2016\compartida 2015\BETTO 2020\REPUESTA\2021-73-10001817\"/>
    </mc:Choice>
  </mc:AlternateContent>
  <xr:revisionPtr revIDLastSave="0" documentId="13_ncr:1_{C4859178-7F1B-4C4C-9D8B-00BC803DD796}" xr6:coauthVersionLast="46" xr6:coauthVersionMax="46"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2061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<sst xmlns="http://schemas.openxmlformats.org/spreadsheetml/2006/main" count="3188" uniqueCount="2714">
  <si>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</si>
  <si>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</si>
  <si>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</si>
  <si>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</si>
  <si>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</si>
  <si>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</si>
  <si>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</si>
  <si>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</si>
  <si>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</si>
  <si>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</si>
  <si>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</si>
  <si>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</si>
  <si>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</si>
  <si>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</si>
  <si>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</si>
  <si>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</si>
  <si>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</si>
  <si>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</si>
  <si>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</si>
  <si>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</si>
  <si>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</si>
  <si>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</si>
  <si>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</si>
  <si>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</si>
  <si>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</si>
  <si>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</si>
  <si>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</si>
  <si>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</si>
  <si>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</si>
  <si>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</si>
  <si>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</si>
  <si>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</si>
  <si>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</si>
  <si>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</si>
  <si>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</si>
  <si>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</si>
  <si>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</si>
  <si>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</si>
  <si>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</si>
  <si>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</si>
  <si>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</si>
  <si>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</si>
  <si>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</si>
  <si>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</si>
  <si>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</si>
  <si>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</si>
  <si>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</si>
  <si>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</si>
  <si>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</si>
  <si>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</si>
  <si>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</si>
  <si>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</si>
  <si>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</si>
  <si>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</si>
  <si>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</si>
  <si>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</si>
  <si>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</si>
  <si>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</si>
  <si>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</si>
  <si>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</si>
  <si>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</si>
  <si>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</si>
  <si>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</si>
  <si>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</si>
  <si>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</si>
  <si>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</si>
  <si>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</si>
  <si>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</si>
  <si>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</si>
  <si>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</si>
  <si>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</si>
  <si>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</si>
  <si>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</si>
  <si>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</si>
  <si>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</si>
  <si>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</si>
  <si>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</si>
  <si>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</si>
  <si>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</si>
  <si>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</si>
  <si>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</si>
  <si>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</si>
  <si>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</si>
  <si>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</si>
  <si>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</si>
  <si>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</si>
  <si>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</si>
  <si>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</si>
  <si>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</si>
  <si>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</si>
  <si>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</si>
  <si>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</si>
  <si>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</si>
  <si>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</si>
  <si>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</si>
  <si>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</si>
  <si>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</si>
  <si>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</si>
  <si>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</si>
  <si>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</si>
  <si>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</si>
  <si>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</si>
  <si>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</si>
  <si>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</si>
  <si>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</si>
  <si>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</si>
  <si>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</si>
  <si>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</si>
  <si>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</si>
  <si>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</si>
  <si>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</si>
  <si>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</si>
  <si>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</si>
  <si>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</si>
  <si>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</si>
  <si>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</si>
  <si>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</si>
  <si>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</si>
  <si>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</si>
  <si>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</si>
  <si>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</si>
  <si>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</si>
  <si>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</si>
  <si>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</si>
  <si>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</si>
  <si>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</si>
  <si>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</si>
  <si>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</si>
  <si>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</si>
  <si>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</si>
  <si>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</si>
  <si>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</si>
  <si>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</si>
  <si>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</si>
  <si>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</si>
  <si>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</si>
  <si>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</si>
  <si>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</si>
  <si>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</si>
  <si>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</si>
  <si>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</si>
  <si>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</si>
  <si>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</si>
  <si>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</si>
  <si>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</si>
  <si>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</si>
  <si>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</si>
  <si>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</si>
  <si>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</si>
  <si>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</si>
  <si>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</si>
  <si>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</si>
  <si>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</si>
  <si>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</si>
  <si>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</si>
  <si>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</si>
  <si>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</si>
  <si>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</si>
  <si>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</si>
  <si>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</si>
  <si>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</si>
  <si>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</si>
  <si>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</si>
  <si>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</si>
  <si>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</si>
  <si>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</si>
  <si>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</si>
  <si>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</si>
  <si>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</si>
  <si>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</si>
  <si>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</si>
  <si>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</si>
  <si>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</si>
  <si>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</si>
  <si>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</si>
  <si>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</si>
  <si>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</si>
  <si>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</si>
  <si>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</si>
  <si>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</si>
  <si>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</si>
  <si>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</si>
  <si>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</si>
  <si>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</si>
  <si>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</si>
  <si>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</si>
  <si>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</si>
  <si>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</si>
  <si>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</si>
  <si>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</si>
  <si>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</si>
  <si>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</si>
  <si>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</si>
  <si>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</si>
  <si>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</si>
  <si>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</si>
  <si>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</si>
  <si>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</si>
  <si>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</si>
  <si>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</si>
  <si>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</si>
  <si>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</si>
  <si>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</si>
  <si>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</si>
  <si>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</si>
  <si>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</si>
  <si>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</si>
  <si>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</si>
  <si>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</si>
  <si>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</si>
  <si>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</si>
  <si>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</si>
  <si>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</si>
  <si>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</si>
  <si>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</si>
  <si>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</si>
  <si>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</si>
  <si>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</si>
  <si>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</si>
  <si>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</si>
  <si>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</si>
  <si>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</si>
  <si>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</si>
  <si>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</si>
  <si>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</si>
  <si>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</si>
  <si>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</si>
  <si>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</si>
  <si>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</si>
  <si>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</si>
  <si>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</si>
  <si>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</si>
  <si>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</si>
  <si>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</si>
  <si>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</si>
  <si>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</si>
  <si>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</si>
  <si>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</si>
  <si>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</si>
  <si>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</si>
  <si>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</si>
  <si>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</si>
  <si>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</si>
  <si>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</si>
  <si>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</si>
  <si>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</si>
  <si>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</si>
  <si>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</si>
  <si>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</si>
  <si>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</si>
  <si>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</si>
  <si>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</si>
  <si>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</si>
  <si>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</si>
  <si>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</si>
  <si>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</si>
  <si>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</si>
  <si>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</si>
  <si>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</si>
  <si>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</si>
  <si>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</si>
  <si>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</si>
  <si>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</si>
  <si>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</si>
  <si>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</si>
  <si>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</si>
  <si>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</si>
  <si>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</si>
  <si>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</si>
  <si>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</si>
  <si>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</si>
  <si>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</si>
  <si>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</si>
  <si>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</si>
  <si>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</si>
  <si>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</si>
  <si>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</si>
  <si>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</si>
  <si>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</si>
  <si>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</si>
  <si>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</si>
  <si>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</si>
  <si>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</si>
  <si>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</si>
  <si>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</si>
  <si>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</si>
  <si>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</si>
  <si>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</si>
  <si>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</si>
  <si>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</si>
  <si>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</si>
  <si>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</si>
  <si>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</si>
  <si>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</si>
  <si>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</si>
  <si>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</si>
  <si>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</si>
  <si>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</si>
  <si>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</si>
  <si>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</si>
  <si>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</si>
  <si>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</si>
  <si>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</si>
  <si>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</si>
  <si>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</si>
  <si>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</si>
  <si>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</si>
  <si>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</si>
  <si>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</si>
  <si>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</si>
  <si>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</si>
  <si>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</si>
  <si>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</si>
  <si>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</si>
  <si>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</si>
  <si>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</si>
  <si>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</si>
  <si>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</si>
  <si>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</si>
  <si>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</si>
  <si>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</si>
  <si>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</si>
  <si>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</si>
  <si>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</si>
  <si>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</si>
  <si>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</si>
  <si>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</si>
  <si>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</si>
  <si>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</si>
  <si>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</si>
  <si>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</si>
  <si>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</si>
  <si>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</si>
  <si>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</si>
  <si>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</si>
  <si>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</si>
  <si>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</si>
  <si>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</si>
  <si>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</si>
  <si>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</si>
  <si>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</si>
  <si>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</si>
  <si>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</si>
  <si>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</si>
  <si>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</si>
  <si>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</si>
  <si>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</si>
  <si>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</si>
  <si>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</si>
  <si>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</si>
  <si>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</si>
  <si>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</si>
  <si>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</si>
  <si>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</si>
  <si>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</si>
  <si>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</si>
  <si>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</si>
  <si>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</si>
  <si>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</si>
  <si>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</si>
  <si>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</si>
  <si>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</si>
  <si>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</si>
  <si>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</si>
  <si>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</si>
  <si>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</si>
  <si>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</si>
  <si>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</si>
  <si>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</si>
  <si>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</si>
  <si>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</si>
  <si>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</si>
  <si>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</si>
  <si>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</si>
  <si>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</si>
  <si>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</si>
  <si>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</si>
  <si>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</si>
  <si>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</si>
  <si>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</si>
  <si>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</si>
  <si>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</si>
  <si>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</si>
  <si>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</si>
  <si>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</si>
  <si>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</si>
  <si>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</si>
  <si>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</si>
  <si>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</si>
  <si>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</si>
  <si>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</si>
  <si>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</si>
  <si>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</si>
  <si>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</si>
  <si>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</si>
  <si>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</si>
  <si>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</si>
  <si>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</si>
  <si>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</si>
  <si>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</si>
  <si>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</si>
  <si>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</si>
  <si>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</si>
  <si>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</si>
  <si>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</si>
  <si>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</si>
  <si>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</si>
  <si>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</si>
  <si>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</si>
  <si>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</si>
  <si>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</si>
  <si>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</si>
  <si>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</si>
  <si>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</si>
  <si>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</si>
  <si>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</si>
  <si>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</si>
  <si>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</si>
  <si>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</si>
  <si>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</si>
  <si>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</si>
  <si>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</si>
  <si>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</si>
  <si>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</si>
  <si>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</si>
  <si>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</si>
  <si>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</si>
  <si>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</si>
  <si>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</si>
  <si>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</si>
  <si>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</si>
  <si>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</si>
  <si>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</si>
  <si>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</si>
  <si>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</si>
  <si>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</si>
  <si>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</si>
  <si>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</si>
  <si>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</si>
  <si>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</si>
  <si>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</si>
  <si>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</si>
  <si>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</si>
  <si>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</si>
  <si>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</si>
  <si>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</si>
  <si>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</si>
  <si>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</si>
  <si>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</si>
  <si>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</si>
  <si>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</si>
  <si>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</si>
  <si>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</si>
  <si>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</si>
  <si>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</si>
  <si>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</si>
  <si>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</si>
  <si>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</si>
  <si>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</si>
  <si>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</si>
  <si>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</si>
  <si>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</si>
  <si>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</si>
  <si>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</si>
  <si>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</si>
  <si>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</si>
  <si>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</si>
  <si>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</si>
  <si>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</si>
  <si>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</si>
  <si>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</si>
  <si>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</si>
  <si>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</si>
  <si>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</si>
  <si>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</si>
  <si>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</si>
  <si>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</si>
  <si>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</si>
  <si>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</si>
  <si>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</si>
  <si>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</si>
  <si>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</si>
  <si>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</si>
  <si>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</si>
  <si>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</si>
  <si>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</si>
  <si>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</si>
  <si>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</si>
  <si>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</si>
  <si>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</si>
  <si>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</si>
  <si>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</si>
  <si>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</si>
  <si>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</si>
  <si>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</si>
  <si>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</si>
  <si>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</si>
  <si>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</si>
  <si>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</si>
  <si>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</si>
  <si>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</si>
  <si>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</si>
  <si>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</si>
  <si>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</si>
  <si>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</si>
  <si>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</si>
  <si>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</si>
  <si>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</si>
  <si>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</si>
  <si>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</si>
  <si>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</si>
  <si>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</si>
  <si>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</si>
  <si>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</si>
  <si>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</si>
  <si>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</si>
  <si>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</si>
  <si>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</si>
  <si>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</si>
  <si>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</si>
  <si>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</si>
  <si>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</si>
  <si>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</si>
  <si>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</si>
  <si>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</si>
  <si>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</si>
  <si>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</si>
  <si>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</si>
  <si>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</si>
  <si>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</si>
  <si>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</si>
  <si>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</si>
  <si>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</si>
  <si>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</si>
  <si>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</si>
  <si>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</si>
  <si>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</si>
  <si>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</si>
  <si>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</si>
  <si>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</si>
  <si>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</si>
  <si>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</si>
  <si>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</si>
  <si>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</si>
  <si>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</si>
  <si>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</si>
  <si>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</si>
  <si>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</si>
  <si>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</si>
  <si>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</si>
  <si>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</si>
  <si>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</si>
  <si>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</si>
  <si>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</si>
  <si>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</si>
  <si>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</si>
  <si>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</si>
  <si>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</si>
  <si>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</si>
  <si>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</si>
  <si>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</si>
  <si>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</si>
  <si>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</si>
  <si>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</si>
  <si>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</si>
  <si>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</si>
  <si>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</si>
  <si>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</si>
  <si>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</si>
  <si>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</si>
  <si>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</si>
  <si>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</si>
  <si>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</si>
  <si>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</si>
  <si>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</si>
  <si>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</si>
  <si>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</si>
  <si>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</si>
  <si>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</si>
  <si>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</si>
  <si>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</si>
  <si>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</si>
  <si>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</si>
  <si>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</si>
  <si>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</si>
  <si>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</si>
  <si>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</si>
  <si>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</si>
  <si>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</si>
  <si>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</si>
  <si>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</si>
  <si>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</si>
  <si>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</si>
  <si>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</si>
  <si>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</si>
  <si>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</si>
  <si>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</si>
  <si>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</si>
  <si>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</si>
  <si>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</si>
  <si>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</si>
  <si>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</si>
  <si>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</si>
  <si>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</si>
  <si>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</si>
  <si>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</si>
  <si>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</si>
  <si>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</si>
  <si>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</si>
  <si>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</si>
  <si>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</si>
  <si>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</si>
  <si>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</si>
  <si>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</si>
  <si>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</si>
  <si>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</si>
  <si>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</si>
  <si>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</si>
  <si>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</si>
  <si>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</si>
  <si>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</si>
  <si>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</si>
  <si>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</si>
  <si>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</si>
  <si>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</si>
  <si>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</si>
  <si>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</si>
  <si>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</si>
  <si>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</si>
  <si>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</si>
  <si>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</si>
  <si>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</si>
  <si>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</si>
  <si>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</si>
  <si>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</si>
  <si>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</si>
  <si>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</si>
  <si>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</si>
  <si>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</si>
  <si>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</si>
  <si>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</si>
  <si>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</si>
  <si>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</si>
  <si>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</si>
  <si>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</si>
  <si>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</si>
  <si>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</si>
  <si>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</si>
  <si>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</si>
  <si>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</si>
  <si>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</si>
  <si>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</si>
  <si>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</si>
  <si>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</si>
  <si>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</si>
  <si>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</si>
  <si>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</si>
  <si>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</si>
  <si>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</si>
  <si>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</si>
  <si>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</si>
  <si>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</si>
  <si>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</si>
  <si>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</si>
  <si>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</si>
  <si>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</si>
  <si>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</si>
  <si>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</si>
  <si>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</si>
  <si>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</si>
  <si>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</si>
  <si>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</si>
  <si>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</si>
  <si>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</si>
  <si>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</si>
  <si>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</si>
  <si>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</si>
  <si>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</si>
  <si>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</si>
  <si>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</si>
  <si>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</si>
  <si>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</si>
  <si>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</si>
  <si>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</si>
  <si>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</si>
  <si>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</si>
  <si>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</si>
  <si>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</si>
  <si>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</si>
  <si>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</si>
  <si>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</si>
  <si>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</si>
  <si>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</si>
  <si>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</si>
  <si>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</si>
  <si>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</si>
  <si>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</si>
  <si>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</si>
  <si>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</si>
  <si>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</si>
  <si>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</si>
  <si>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</si>
  <si>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</si>
  <si>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</si>
  <si>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</si>
  <si>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</si>
  <si>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</si>
  <si>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</si>
  <si>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</si>
  <si>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</si>
  <si>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</si>
  <si>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</si>
  <si>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</si>
  <si>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</si>
  <si>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</si>
  <si>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</si>
  <si>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</si>
  <si>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</si>
  <si>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</si>
  <si>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</si>
  <si>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</si>
  <si>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</si>
  <si>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</si>
  <si>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</si>
  <si>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</si>
  <si>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</si>
  <si>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</si>
  <si>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</si>
  <si>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</si>
  <si>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</si>
  <si>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</si>
  <si>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</si>
  <si>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</si>
  <si>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</si>
  <si>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</si>
  <si>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</si>
  <si>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</si>
  <si>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</si>
  <si>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</si>
  <si>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</si>
  <si>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</si>
  <si>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</si>
  <si>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</si>
  <si>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</si>
  <si>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</si>
  <si>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</si>
  <si>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</si>
  <si>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</si>
  <si>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</si>
  <si>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</si>
  <si>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</si>
  <si>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</si>
  <si>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</si>
  <si>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</si>
  <si>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</si>
  <si>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</si>
  <si>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</si>
  <si>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</si>
  <si>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</si>
  <si>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</si>
  <si>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</si>
  <si>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</si>
  <si>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</si>
  <si>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</si>
  <si>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</si>
  <si>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</si>
  <si>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</si>
  <si>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</si>
  <si>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</si>
  <si>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</si>
  <si>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</si>
  <si>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</si>
  <si>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</si>
  <si>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</si>
  <si>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</si>
  <si>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</si>
  <si>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</si>
  <si>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</si>
  <si>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</si>
  <si>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</si>
  <si>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</si>
  <si>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</si>
  <si>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</si>
  <si>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</si>
  <si>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</si>
  <si>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</si>
  <si>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</si>
  <si>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</si>
  <si>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</si>
  <si>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</si>
  <si>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</si>
  <si>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</si>
  <si>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</si>
  <si>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</si>
  <si>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</si>
  <si>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</si>
  <si>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</si>
  <si>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</si>
  <si>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</si>
  <si>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</si>
  <si>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</si>
  <si>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</si>
  <si>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</si>
  <si>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</si>
  <si>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</si>
  <si>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</si>
  <si>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</si>
  <si>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</si>
  <si>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</si>
  <si>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</si>
  <si>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</si>
  <si>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</si>
  <si>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</si>
  <si>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</si>
  <si>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</si>
  <si>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</si>
  <si>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</si>
  <si>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</si>
  <si>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</si>
  <si>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</si>
  <si>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</si>
  <si>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</si>
  <si>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</si>
  <si>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</si>
  <si>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</si>
  <si>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</si>
  <si>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</si>
  <si>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</si>
  <si>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</si>
  <si>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</si>
  <si>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</si>
  <si>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</si>
  <si>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</si>
  <si>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</si>
  <si>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</si>
  <si>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</si>
  <si>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</si>
  <si>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</si>
  <si>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</si>
  <si>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</si>
  <si>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</si>
  <si>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</si>
  <si>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</si>
  <si>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</si>
  <si>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</si>
  <si>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</si>
  <si>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</si>
  <si>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</si>
  <si>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</si>
  <si>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</si>
  <si>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</si>
  <si>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</si>
  <si>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</si>
  <si>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</si>
  <si>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</si>
  <si>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</si>
  <si>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</si>
  <si>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</si>
  <si>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</si>
  <si>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</si>
  <si>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</si>
  <si>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</si>
  <si>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</si>
  <si>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</si>
  <si>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</si>
  <si>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</si>
  <si>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</si>
  <si>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</si>
  <si>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</si>
  <si>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</si>
  <si>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</si>
  <si>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</si>
  <si>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</si>
  <si>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</si>
  <si>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</si>
  <si>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</si>
  <si>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</si>
  <si>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</si>
  <si>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</si>
  <si>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</si>
  <si>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</si>
  <si>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</si>
  <si>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</si>
  <si>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</si>
  <si>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</si>
  <si>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</si>
  <si>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</si>
  <si>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</si>
  <si>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</si>
  <si>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</si>
  <si>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</si>
  <si>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</si>
  <si>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</si>
  <si>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</si>
  <si>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</si>
  <si>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</si>
  <si>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</si>
  <si>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</si>
  <si>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</si>
  <si>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</si>
  <si>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</si>
  <si>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</si>
  <si>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</si>
  <si>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</si>
  <si>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</si>
  <si>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</si>
  <si>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</si>
  <si>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</si>
  <si>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</si>
  <si>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</si>
  <si>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</si>
  <si>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</si>
  <si>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</si>
  <si>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</si>
  <si>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</si>
  <si>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</si>
  <si>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</si>
  <si>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</si>
  <si>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</si>
  <si>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</si>
  <si>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</si>
  <si>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</si>
  <si>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</si>
  <si>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</si>
  <si>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</si>
  <si>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</si>
  <si>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</si>
  <si>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</si>
  <si>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</si>
  <si>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</si>
  <si>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</si>
  <si>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</si>
  <si>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</si>
  <si>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</si>
  <si>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</si>
  <si>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</si>
  <si>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</si>
  <si>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</si>
  <si>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</si>
  <si>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</si>
  <si>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</si>
  <si>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</si>
  <si>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</si>
  <si>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</si>
  <si>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</si>
  <si>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</si>
  <si>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</si>
  <si>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</si>
  <si>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</si>
  <si>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</si>
  <si>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</si>
  <si>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</si>
  <si>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</si>
  <si>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</si>
  <si>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</si>
  <si>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</si>
  <si>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</si>
  <si>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</si>
  <si>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</si>
  <si>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</si>
  <si>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</si>
  <si>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</si>
  <si>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</si>
  <si>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</si>
  <si>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</si>
  <si>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</si>
  <si>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</si>
  <si>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</si>
  <si>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</si>
  <si>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</si>
  <si>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</si>
  <si>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</si>
  <si>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</si>
  <si>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</si>
  <si>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</si>
  <si>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</si>
  <si>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</si>
  <si>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</si>
  <si>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</si>
  <si>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</si>
  <si>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</si>
  <si>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</si>
  <si>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</si>
  <si>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</si>
  <si>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</si>
  <si>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</si>
  <si>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</si>
  <si>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</si>
  <si>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</si>
  <si>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</si>
  <si>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</si>
  <si>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</si>
  <si>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</si>
  <si>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</si>
  <si>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</si>
  <si>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</si>
  <si>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</si>
  <si>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</si>
  <si>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</si>
  <si>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</si>
  <si>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</si>
  <si>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</si>
  <si>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</si>
  <si>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</si>
  <si>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</si>
  <si>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</si>
  <si>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</si>
  <si>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</si>
  <si>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</si>
  <si>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</si>
  <si>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</si>
  <si>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</si>
  <si>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</si>
  <si>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</si>
  <si>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</si>
  <si>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</si>
  <si>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</si>
  <si>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</si>
  <si>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</si>
  <si>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</si>
  <si>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</si>
  <si>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</si>
  <si>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</si>
  <si>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</si>
  <si>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</si>
  <si>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</si>
  <si>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</si>
  <si>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</si>
  <si>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</si>
  <si>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</si>
  <si>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</si>
  <si>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</si>
  <si>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</si>
  <si>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</si>
  <si>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</si>
  <si>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</si>
  <si>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</si>
  <si>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</si>
  <si>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</si>
  <si>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</si>
  <si>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</si>
  <si>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</si>
  <si>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</si>
  <si>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</si>
  <si>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</si>
  <si>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</si>
  <si>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</si>
  <si>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</si>
  <si>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</si>
  <si>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</si>
  <si>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</si>
  <si>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</si>
  <si>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</si>
  <si>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</si>
  <si>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</si>
  <si>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</si>
  <si>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</si>
  <si>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</si>
  <si>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</si>
  <si>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</si>
  <si>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</si>
  <si>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</si>
  <si>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</si>
  <si>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</si>
  <si>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</si>
  <si>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</si>
  <si>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</si>
  <si>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</si>
  <si>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</si>
  <si>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</si>
  <si>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</si>
  <si>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</si>
  <si>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</si>
  <si>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</si>
  <si>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</si>
  <si>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</si>
  <si>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</si>
  <si>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</si>
  <si>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</si>
  <si>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</si>
  <si>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</si>
  <si>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</si>
  <si>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</si>
  <si>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</si>
  <si>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</si>
  <si>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</si>
  <si>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</si>
  <si>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</si>
  <si>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</si>
  <si>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</si>
  <si>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</si>
  <si>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</si>
  <si>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</si>
  <si>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</si>
  <si>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</si>
  <si>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</si>
  <si>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</si>
  <si>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</si>
  <si>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</si>
  <si>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</si>
  <si>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</si>
  <si>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</si>
  <si>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</si>
  <si>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</si>
  <si>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</si>
  <si>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</si>
  <si>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</si>
  <si>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</si>
  <si>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</si>
  <si>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</si>
  <si>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</si>
  <si>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</si>
  <si>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</si>
  <si>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</si>
  <si>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</si>
  <si>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</si>
  <si>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</si>
  <si>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</si>
  <si>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</si>
  <si>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</si>
  <si>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</si>
  <si>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</si>
  <si>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</si>
  <si>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</si>
  <si>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</si>
  <si>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</si>
  <si>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</si>
  <si>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</si>
  <si>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</si>
  <si>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</si>
  <si>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</si>
  <si>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</si>
  <si>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</si>
  <si>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</si>
  <si>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</si>
  <si>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</si>
  <si>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</si>
  <si>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</si>
  <si>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</si>
  <si>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</si>
  <si>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</si>
  <si>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</si>
  <si>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</si>
  <si>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</si>
  <si>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</si>
  <si>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</si>
  <si>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</si>
  <si>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</si>
  <si>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</si>
  <si>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</si>
  <si>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</si>
  <si>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</si>
  <si>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</si>
  <si>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</si>
  <si>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</si>
  <si>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</si>
  <si>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</si>
  <si>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</si>
  <si>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</si>
  <si>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</si>
  <si>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</si>
  <si>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</si>
  <si>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</si>
  <si>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</si>
  <si>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</si>
  <si>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</si>
  <si>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</si>
  <si>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</si>
  <si>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</si>
  <si>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</si>
  <si>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</si>
  <si>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</si>
  <si>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</si>
  <si>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</si>
  <si>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</si>
  <si>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</si>
  <si>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</si>
  <si>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</si>
  <si>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</si>
  <si>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</si>
  <si>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</si>
  <si>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</si>
  <si>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</si>
  <si>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</si>
  <si>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</si>
  <si>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</si>
  <si>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</si>
  <si>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</si>
  <si>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</si>
  <si>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</si>
  <si>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</si>
  <si>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</si>
  <si>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</si>
  <si>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</si>
  <si>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</si>
  <si>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</si>
  <si>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</si>
  <si>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</si>
  <si>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</si>
  <si>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</si>
  <si>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</si>
  <si>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</si>
  <si>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</si>
  <si>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</si>
  <si>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</si>
  <si>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</si>
  <si>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</si>
  <si>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</si>
  <si>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</si>
  <si>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</si>
  <si>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</si>
  <si>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</si>
  <si>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</si>
  <si>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</si>
  <si>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</si>
  <si>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</si>
  <si>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</si>
  <si>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</si>
  <si>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</si>
  <si>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</si>
  <si>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</si>
  <si>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</si>
  <si>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</si>
  <si>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</si>
  <si>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</si>
  <si>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</si>
  <si>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</si>
  <si>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</si>
  <si>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</si>
  <si>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</si>
  <si>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</si>
  <si>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</si>
  <si>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</si>
  <si>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</si>
  <si>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</si>
  <si>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</si>
  <si>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</si>
  <si>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</si>
  <si>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</si>
  <si>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</si>
  <si>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</si>
  <si>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</si>
  <si>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</si>
  <si>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</si>
  <si>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</si>
  <si>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</si>
  <si>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</si>
  <si>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</si>
  <si>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</si>
  <si>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</si>
  <si>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</si>
  <si>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</si>
  <si>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</si>
  <si>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</si>
  <si>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</si>
  <si>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</si>
  <si>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</si>
  <si>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</si>
  <si>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</si>
  <si>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</si>
  <si>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</si>
  <si>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</si>
  <si>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</si>
  <si>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</si>
  <si>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</si>
  <si>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</si>
  <si>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</si>
  <si>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</si>
  <si>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</si>
  <si>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</si>
  <si>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</si>
  <si>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</si>
  <si>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</si>
  <si>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</si>
  <si>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</si>
  <si>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</si>
  <si>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</si>
  <si>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</si>
  <si>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</si>
  <si>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</si>
  <si>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</si>
  <si>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</si>
  <si>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</si>
  <si>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</si>
  <si>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</si>
  <si>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</si>
  <si>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</si>
  <si>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</si>
  <si>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</si>
  <si>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</si>
  <si>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</si>
  <si>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</si>
  <si>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</si>
  <si>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</si>
  <si>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</si>
  <si>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</si>
  <si>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</si>
  <si>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</si>
  <si>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</si>
  <si>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</si>
  <si>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</si>
  <si>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</si>
  <si>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</si>
  <si>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</si>
  <si>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</si>
  <si>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</si>
  <si>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</si>
  <si>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</si>
  <si>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</si>
  <si>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</si>
  <si>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</si>
  <si>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</si>
  <si>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</si>
  <si>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</si>
  <si>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</si>
  <si>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</si>
  <si>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</si>
  <si>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</si>
  <si>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</si>
  <si>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</si>
  <si>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</si>
  <si>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</si>
  <si>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</si>
  <si>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</si>
  <si>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</si>
  <si>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</si>
  <si>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</si>
  <si>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</si>
  <si>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</si>
  <si>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</si>
  <si>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</si>
  <si>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</si>
  <si>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</si>
  <si>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</si>
  <si>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</si>
  <si>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</si>
  <si>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</si>
  <si>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</si>
  <si>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</si>
  <si>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</si>
  <si>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</si>
  <si>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</si>
  <si>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</si>
  <si>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</si>
  <si>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</si>
  <si>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</si>
  <si>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</si>
  <si>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</si>
  <si>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</si>
  <si>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</si>
  <si>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</si>
  <si>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</si>
  <si>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</si>
  <si>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</si>
  <si>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</si>
  <si>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</si>
  <si>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</si>
  <si>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</si>
  <si>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</si>
  <si>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</si>
  <si>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</si>
  <si>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</si>
  <si>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</si>
  <si>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</si>
  <si>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</si>
  <si>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</si>
  <si>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</si>
  <si>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</si>
  <si>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</si>
  <si>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</si>
  <si>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</si>
  <si>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</si>
  <si>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</si>
  <si>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</si>
  <si>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</si>
  <si>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</si>
  <si>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</si>
  <si>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</si>
  <si>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</si>
  <si>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</si>
  <si>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</si>
  <si>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</si>
  <si>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</si>
  <si>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</si>
  <si>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</si>
  <si>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</si>
  <si>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</si>
  <si>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</si>
  <si>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</si>
  <si>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</si>
  <si>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</si>
  <si>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</si>
  <si>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</si>
  <si>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</si>
  <si>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</si>
  <si>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</si>
  <si>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</si>
  <si>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</si>
  <si>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</si>
  <si>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</si>
  <si>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</si>
  <si>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</si>
  <si>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</si>
  <si>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</si>
  <si>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</si>
  <si>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</si>
  <si>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</si>
  <si>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</si>
  <si>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</si>
  <si>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</si>
  <si>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</si>
  <si>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</si>
  <si>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</si>
  <si>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</si>
  <si>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</si>
  <si>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</si>
  <si>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</si>
  <si>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</si>
  <si>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</si>
  <si>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</si>
  <si>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</si>
  <si>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</si>
  <si>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</si>
  <si>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</si>
  <si>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</si>
  <si>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</si>
  <si>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</si>
  <si>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</si>
  <si>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</si>
  <si>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</si>
  <si>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</si>
  <si>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</si>
  <si>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</si>
  <si>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</si>
  <si>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</si>
  <si>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</si>
  <si>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</si>
  <si>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</si>
  <si>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</si>
  <si>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</si>
  <si>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</si>
  <si>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</si>
  <si>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</si>
  <si>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</si>
  <si>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</si>
  <si>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</si>
  <si>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</si>
  <si>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</si>
  <si>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</si>
  <si>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</si>
  <si>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</si>
  <si>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</si>
  <si>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</si>
  <si>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</si>
  <si>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</si>
  <si>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</si>
  <si>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</si>
  <si>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</si>
  <si>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</si>
  <si>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</si>
  <si>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</si>
  <si>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</si>
  <si>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</si>
  <si>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</si>
  <si>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</si>
  <si>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</si>
  <si>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</si>
  <si>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</si>
  <si>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</si>
  <si>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</si>
  <si>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</si>
  <si>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</si>
  <si>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</si>
  <si>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</si>
  <si>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</si>
  <si>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</si>
  <si>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</si>
  <si>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</si>
  <si>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</si>
  <si>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</si>
  <si>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</si>
  <si>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</si>
  <si>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</si>
  <si>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</si>
  <si>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</si>
  <si>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</si>
  <si>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</si>
  <si>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</si>
  <si>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</si>
  <si>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</si>
  <si>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</si>
  <si>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</si>
  <si>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</si>
  <si>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</si>
  <si>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</si>
  <si>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</si>
  <si>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</si>
  <si>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</si>
  <si>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</si>
  <si>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</si>
  <si>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</si>
  <si>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</si>
  <si>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</si>
  <si>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</si>
  <si>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</si>
  <si>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</si>
  <si>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</si>
  <si>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</si>
  <si>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</si>
  <si>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</si>
  <si>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</si>
  <si>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</si>
  <si>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</si>
  <si>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</si>
  <si>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</si>
  <si>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</si>
  <si>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</si>
  <si>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</si>
  <si>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</si>
  <si>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</si>
  <si>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</si>
  <si>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</si>
  <si>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</si>
  <si>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</si>
  <si>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</si>
  <si>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</si>
  <si>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</si>
  <si>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</si>
  <si>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</si>
  <si>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</si>
  <si>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</si>
  <si>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</si>
  <si>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</si>
  <si>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</si>
  <si>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</si>
  <si>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</si>
  <si>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</si>
  <si>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</si>
  <si>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</si>
  <si>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</si>
  <si>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</si>
  <si>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</si>
  <si>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</si>
  <si>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</si>
  <si>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</si>
  <si>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</si>
  <si>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</si>
  <si>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</si>
  <si>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</si>
  <si>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</si>
  <si>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</si>
  <si>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</si>
  <si>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</si>
  <si>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</si>
  <si>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</si>
  <si>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</si>
  <si>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</si>
  <si>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</si>
  <si>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</si>
  <si>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</si>
  <si>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</si>
  <si>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</si>
  <si>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</si>
  <si>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</si>
  <si>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</si>
  <si>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</si>
  <si>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</si>
  <si>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</si>
  <si>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</si>
  <si>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</si>
  <si>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</si>
  <si>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</si>
  <si>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</si>
  <si>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</si>
  <si>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</si>
  <si>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</si>
  <si>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</si>
  <si>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</si>
  <si>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</si>
  <si>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</si>
  <si>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</si>
  <si>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</si>
  <si>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</si>
  <si>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</si>
  <si>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</si>
  <si>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</si>
  <si>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</si>
  <si>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</si>
  <si>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</si>
  <si>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</si>
  <si>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</si>
  <si>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</si>
  <si>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</si>
  <si>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</si>
  <si>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</si>
  <si>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</si>
  <si>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</si>
  <si>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</si>
  <si>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</si>
  <si>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</si>
  <si>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</si>
  <si>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</si>
  <si>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</si>
  <si>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</si>
  <si>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</si>
  <si>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</si>
  <si>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</si>
  <si>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</si>
  <si>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</si>
  <si>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</si>
  <si>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</si>
  <si>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</si>
  <si>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</si>
  <si>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</si>
  <si>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</si>
  <si>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</si>
  <si>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</si>
  <si>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</si>
  <si>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</si>
  <si>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</si>
  <si>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</si>
  <si>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</si>
  <si>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</si>
  <si>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</si>
  <si>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</si>
  <si>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</si>
  <si>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</si>
  <si>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</si>
  <si>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</si>
  <si>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</si>
  <si>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</si>
  <si>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</si>
  <si>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</si>
  <si>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</si>
  <si>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</si>
  <si>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</si>
  <si>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</si>
  <si>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</si>
  <si>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</si>
  <si>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</si>
  <si>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</si>
  <si>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</si>
  <si>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</si>
  <si>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</si>
  <si>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</si>
  <si>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</si>
  <si>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</si>
  <si>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</si>
  <si>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</si>
  <si>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</si>
  <si>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</si>
  <si>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</si>
  <si>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</si>
  <si>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</si>
  <si>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</si>
  <si>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</si>
  <si>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</si>
  <si>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</si>
  <si>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</si>
  <si>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</si>
  <si>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</si>
  <si>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</si>
  <si>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</si>
  <si>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</si>
  <si>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</si>
  <si>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</si>
  <si>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</si>
  <si>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</si>
  <si>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</si>
  <si>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</si>
  <si>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</si>
  <si>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</si>
  <si>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</si>
  <si>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</si>
  <si>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</si>
  <si>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</si>
  <si>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</si>
  <si>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</si>
  <si>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</si>
  <si>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</si>
  <si>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</si>
  <si>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</si>
  <si>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</si>
  <si>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</si>
  <si>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</si>
  <si>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</si>
  <si>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</si>
  <si>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</si>
  <si>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</si>
  <si>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</si>
  <si>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</si>
  <si>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</si>
  <si>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</si>
  <si>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</si>
  <si>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</si>
  <si>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</si>
  <si>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</si>
  <si>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</si>
  <si>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</si>
  <si>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</si>
  <si>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</si>
  <si>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</si>
  <si>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</si>
  <si>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</si>
  <si>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</si>
  <si>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</si>
  <si>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</si>
  <si>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</si>
  <si>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</si>
  <si>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</si>
  <si>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</si>
  <si>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</si>
  <si>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</si>
  <si>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</si>
  <si>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</si>
  <si>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</si>
  <si>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</si>
  <si>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</si>
  <si>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</si>
  <si>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</si>
  <si>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</si>
  <si>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</si>
  <si>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</si>
  <si>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</si>
  <si>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</si>
  <si>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</si>
  <si>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</si>
  <si>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</si>
  <si>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</si>
  <si>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</si>
  <si>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</si>
  <si>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</si>
  <si>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</si>
  <si>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</si>
  <si>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</si>
  <si>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</si>
  <si>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</si>
  <si>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</si>
  <si>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</si>
  <si>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</si>
  <si>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</si>
  <si>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</si>
  <si>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</si>
  <si>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</si>
  <si>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</si>
  <si>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</si>
  <si>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</si>
  <si>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</si>
  <si>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</si>
  <si>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</si>
  <si>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</si>
  <si>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</si>
  <si>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</si>
  <si>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</si>
  <si>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</si>
  <si>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</si>
  <si>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</si>
  <si>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</si>
  <si>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</si>
  <si>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</si>
  <si>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</si>
  <si>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</si>
  <si>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</si>
  <si>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</si>
  <si>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</si>
  <si>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</si>
  <si>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</si>
  <si>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</si>
  <si>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</si>
  <si>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</si>
  <si>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</si>
  <si>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</si>
  <si>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</si>
  <si>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</si>
  <si>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</si>
  <si>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</si>
  <si>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</si>
  <si>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</si>
  <si>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</si>
  <si>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</si>
  <si>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</si>
  <si>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</si>
  <si>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</si>
  <si>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</si>
  <si>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</si>
  <si>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</si>
  <si>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</si>
  <si>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</si>
  <si>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</si>
  <si>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</si>
  <si>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</si>
  <si>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</si>
  <si>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</si>
  <si>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</si>
  <si>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</si>
  <si>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</si>
  <si>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</si>
  <si>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</si>
  <si>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</si>
  <si>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</si>
  <si>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</si>
  <si>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</si>
  <si>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</si>
  <si>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</si>
  <si>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</si>
  <si>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</si>
  <si>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</si>
  <si>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</si>
  <si>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</si>
  <si>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</si>
  <si>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</si>
  <si>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</si>
  <si>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</si>
  <si>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</si>
  <si>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</si>
  <si>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</si>
  <si>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</si>
  <si>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</si>
  <si>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</si>
  <si>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</si>
  <si>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</si>
  <si>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</si>
  <si>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</si>
  <si>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</si>
  <si>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</si>
  <si>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</si>
  <si>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</si>
  <si>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</si>
  <si>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</si>
  <si>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</si>
  <si>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</si>
  <si>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</si>
  <si>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</si>
  <si>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</si>
  <si>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</si>
  <si>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</si>
  <si>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</si>
  <si>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</si>
  <si>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</si>
  <si>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</si>
  <si>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</si>
  <si>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</si>
  <si>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</si>
  <si>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</si>
  <si>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</si>
  <si>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</si>
  <si>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</si>
  <si>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</si>
  <si>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</si>
  <si>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</si>
  <si>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</si>
  <si>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</si>
  <si>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</si>
  <si>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</si>
  <si>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</si>
  <si>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</si>
  <si>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</si>
  <si>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</si>
  <si>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</si>
  <si>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</si>
  <si>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</si>
  <si>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</si>
  <si>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</si>
  <si>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</si>
  <si>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</si>
  <si>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</si>
  <si>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</si>
  <si>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</si>
  <si>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</si>
  <si>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</si>
  <si>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</si>
  <si>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</si>
  <si>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</si>
  <si>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</si>
  <si>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</si>
  <si>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</si>
  <si>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</si>
  <si>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</si>
  <si>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</si>
  <si>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</si>
  <si>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</si>
  <si>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</si>
  <si>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</si>
  <si>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</si>
  <si>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</si>
  <si>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</si>
  <si>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</si>
  <si>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</si>
  <si>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</si>
  <si>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</si>
  <si>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</si>
  <si>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</si>
  <si>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</si>
  <si>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</si>
  <si>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</si>
  <si>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</si>
  <si>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</si>
  <si>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</si>
  <si>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</si>
  <si>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</si>
  <si>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</si>
  <si>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</si>
  <si>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</si>
  <si>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</si>
  <si>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</si>
  <si>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</si>
  <si>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</si>
  <si>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</si>
  <si>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</si>
  <si>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</si>
  <si>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</si>
  <si>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</si>
  <si>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</si>
  <si>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</si>
  <si>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</si>
  <si>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</si>
  <si>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</si>
  <si>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</si>
  <si>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</si>
  <si>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</si>
  <si>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</si>
  <si>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</si>
  <si>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</si>
  <si>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</si>
  <si>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</si>
  <si>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</si>
  <si>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</si>
  <si>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</si>
  <si>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</si>
  <si>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</si>
  <si>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</si>
  <si>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</si>
  <si>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</si>
  <si>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</si>
  <si>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</si>
  <si>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</si>
  <si>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</si>
  <si>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</si>
  <si>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</si>
  <si>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</si>
  <si>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</si>
  <si>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</si>
  <si>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</si>
  <si>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</si>
  <si>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</si>
  <si>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</si>
  <si>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</si>
  <si>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</si>
  <si>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</si>
  <si>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</si>
  <si>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</si>
  <si>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</si>
  <si>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</si>
  <si>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</si>
  <si>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</si>
  <si>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</si>
  <si>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</si>
  <si>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</si>
  <si>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</si>
  <si>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</si>
  <si>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</si>
  <si>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</si>
  <si>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</si>
  <si>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</si>
  <si>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</si>
  <si>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</si>
  <si>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</si>
  <si>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</si>
  <si>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</si>
  <si>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</si>
  <si>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</si>
  <si>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</si>
  <si>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</si>
  <si>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</si>
  <si>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</si>
  <si>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</si>
  <si>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</si>
  <si>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</si>
  <si>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</si>
  <si>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</si>
  <si>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</si>
  <si>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</si>
  <si>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</si>
  <si>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</si>
  <si>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</si>
  <si>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</si>
  <si>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</si>
  <si>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</si>
  <si>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</si>
  <si>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</si>
  <si>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</si>
  <si>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</si>
  <si>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</si>
  <si>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</si>
  <si>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</si>
  <si>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</si>
  <si>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</si>
  <si>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</si>
  <si>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</si>
  <si>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</si>
  <si>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</si>
  <si>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</si>
  <si>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</si>
  <si>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</si>
  <si>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</si>
  <si>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</si>
  <si>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</si>
  <si>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</si>
  <si>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</si>
  <si>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</si>
  <si>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</si>
  <si>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</si>
  <si>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</si>
  <si>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</si>
  <si>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</si>
  <si>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</si>
  <si>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</si>
  <si>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</si>
  <si>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</si>
  <si>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</si>
  <si>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</si>
  <si>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</si>
  <si>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</si>
  <si>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</si>
  <si>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</si>
  <si>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</si>
  <si>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</si>
  <si>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</si>
  <si>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</si>
  <si>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</si>
  <si>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</si>
  <si>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</si>
  <si>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</si>
  <si>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</si>
  <si>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</si>
  <si>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</si>
  <si>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</si>
  <si>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</si>
  <si>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</si>
  <si>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</si>
  <si>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</si>
  <si>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</si>
  <si>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</si>
  <si>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</si>
  <si>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</si>
  <si>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</si>
  <si>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</si>
  <si>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</si>
  <si>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</si>
  <si>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</si>
  <si>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</si>
  <si>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</si>
  <si>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</si>
  <si>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</si>
  <si>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</si>
  <si>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</si>
  <si>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</si>
  <si>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</si>
  <si>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</si>
  <si>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</si>
  <si>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</si>
  <si>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</si>
  <si>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</si>
  <si>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</si>
  <si>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</si>
  <si>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</si>
  <si>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</si>
  <si>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</si>
  <si>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</si>
  <si>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</si>
  <si>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</si>
  <si>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</si>
  <si>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</si>
  <si>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</si>
  <si>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</si>
  <si>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</si>
  <si>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</si>
  <si>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</si>
  <si>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</si>
  <si>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</si>
  <si>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</si>
  <si>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</si>
  <si>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</si>
  <si>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</si>
  <si>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</si>
  <si>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</si>
  <si>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</si>
  <si>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</si>
  <si>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</si>
  <si>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</si>
  <si>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</si>
  <si>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</si>
  <si>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</si>
  <si>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</si>
  <si>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</si>
  <si>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</si>
  <si>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</si>
  <si>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</si>
  <si>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</si>
  <si>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</si>
  <si>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</si>
  <si>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</si>
  <si>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</si>
  <si>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</si>
  <si>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</si>
  <si>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</si>
  <si>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</si>
  <si>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</si>
  <si>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</si>
  <si>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</si>
  <si>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</si>
  <si>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</si>
  <si>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</si>
  <si>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</si>
  <si>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</si>
  <si>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</si>
  <si>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</si>
  <si>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</si>
  <si>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</si>
  <si>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</si>
  <si>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</si>
  <si>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</si>
  <si>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</si>
  <si>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</si>
  <si>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</si>
  <si>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</si>
  <si>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</si>
  <si>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</si>
  <si>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</si>
  <si>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</si>
  <si>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</si>
  <si>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</si>
  <si>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</si>
  <si>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</si>
  <si>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</si>
  <si>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</si>
  <si>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</si>
  <si>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</si>
  <si>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</si>
  <si>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</si>
  <si>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</si>
  <si>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</si>
  <si>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</si>
  <si>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</si>
  <si>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</si>
  <si>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</si>
  <si>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</si>
  <si>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</si>
  <si>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</si>
  <si>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</si>
  <si>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</si>
  <si>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</si>
  <si>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</si>
  <si>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</si>
  <si>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</si>
  <si>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</si>
  <si>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</si>
  <si>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</si>
  <si>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</si>
  <si>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</si>
  <si>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</si>
  <si>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</si>
  <si>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</si>
  <si>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</si>
  <si>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</si>
  <si>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</si>
  <si>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</si>
  <si>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</si>
  <si>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</si>
  <si>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</si>
  <si>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</si>
  <si>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</si>
  <si>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</si>
  <si>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</si>
  <si>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</si>
  <si>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</si>
  <si>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</si>
  <si>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</si>
  <si>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</si>
  <si>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</si>
  <si>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</si>
  <si>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</si>
  <si>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</si>
  <si>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</si>
  <si>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</si>
  <si>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</si>
  <si>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</si>
  <si>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</si>
  <si>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</si>
  <si>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</si>
  <si>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</si>
  <si>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</si>
  <si>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</si>
  <si>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</si>
  <si>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</si>
  <si>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</si>
  <si>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</si>
  <si>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</si>
  <si>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</si>
  <si>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</si>
  <si>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</si>
  <si>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</si>
  <si>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</si>
  <si>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</si>
  <si>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</si>
  <si>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</si>
  <si>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</si>
  <si>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</si>
  <si>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</si>
  <si>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</si>
  <si>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</si>
  <si>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</si>
  <si>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</si>
  <si>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</si>
  <si>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</si>
  <si>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</si>
  <si>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</si>
  <si>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</si>
  <si>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</si>
  <si>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</si>
  <si>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</si>
  <si>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</si>
  <si>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</si>
  <si>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</si>
  <si>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</si>
  <si>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</si>
  <si>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</si>
  <si>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</si>
  <si>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</si>
  <si>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</si>
  <si>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</si>
  <si>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</si>
  <si>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</si>
  <si>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</si>
  <si>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</si>
  <si>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</si>
  <si>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</si>
  <si>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</si>
  <si>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</si>
  <si>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</si>
  <si>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</si>
  <si>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</si>
  <si>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</si>
  <si>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</si>
  <si>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</si>
  <si>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</si>
  <si>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</si>
  <si>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</si>
  <si>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</si>
  <si>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</si>
  <si>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</si>
  <si>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</si>
  <si>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</si>
  <si>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</si>
  <si>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</si>
  <si>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</si>
  <si>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</si>
  <si>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</si>
  <si>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</si>
  <si>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</si>
  <si>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</si>
  <si>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</si>
  <si>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</si>
  <si>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</si>
  <si>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</si>
  <si>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</si>
  <si>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</si>
  <si>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</si>
  <si>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</si>
  <si>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</si>
  <si>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</si>
  <si>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</si>
  <si>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</si>
  <si>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</si>
  <si>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</si>
  <si>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</si>
  <si>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</si>
  <si>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</si>
  <si>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</si>
  <si>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</si>
  <si>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</si>
  <si>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</si>
  <si>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</si>
  <si>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</si>
  <si>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</si>
  <si>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</si>
  <si>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</si>
  <si>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</si>
  <si>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</si>
  <si>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</si>
  <si>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</si>
  <si>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</si>
  <si>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</si>
  <si>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</si>
  <si>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</si>
  <si>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</si>
  <si>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</si>
  <si>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</si>
  <si>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</si>
  <si>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</si>
  <si>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</si>
  <si>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</si>
  <si>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</si>
  <si>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</si>
  <si>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</si>
  <si>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</si>
  <si>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</si>
  <si>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</si>
  <si>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</si>
  <si>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</si>
  <si>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</si>
  <si>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</si>
  <si>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</si>
  <si>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</si>
  <si>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</si>
  <si>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</si>
  <si>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</si>
  <si>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</si>
  <si>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</si>
  <si>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</si>
  <si>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</si>
  <si>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</si>
  <si>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</si>
  <si>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</si>
  <si>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</si>
  <si>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</si>
  <si>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</si>
  <si>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</si>
  <si>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</si>
  <si>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</si>
  <si>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</si>
  <si>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</si>
  <si>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</si>
  <si>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</si>
  <si>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</si>
  <si>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</si>
  <si>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</si>
  <si>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</si>
  <si>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</si>
  <si>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</si>
  <si>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</si>
  <si>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</si>
  <si>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</si>
  <si>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</si>
  <si>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</si>
  <si>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</si>
  <si>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</si>
  <si>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</si>
  <si>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</si>
  <si>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</si>
  <si>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</si>
  <si>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</si>
  <si>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</si>
  <si>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</si>
  <si>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</si>
  <si>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</si>
  <si>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</si>
  <si>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</si>
  <si>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</si>
  <si>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</si>
  <si>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</si>
  <si>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</si>
  <si>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</si>
  <si>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</si>
  <si>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</si>
  <si>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</si>
  <si>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</si>
  <si>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</si>
  <si>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</si>
  <si>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</si>
  <si>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</si>
  <si>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</si>
  <si>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</si>
  <si>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</si>
  <si>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</si>
  <si>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</si>
  <si>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</si>
  <si>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</si>
  <si>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</si>
  <si>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</si>
  <si>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</si>
  <si>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</si>
  <si>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</si>
  <si>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</si>
  <si>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</si>
  <si>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</si>
  <si>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</si>
  <si>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</si>
  <si>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</si>
  <si>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</si>
  <si>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</si>
  <si>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</si>
  <si>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</si>
  <si>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</si>
  <si>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</si>
  <si>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</si>
  <si>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</si>
  <si>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</si>
  <si>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</si>
  <si>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</si>
  <si>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</si>
  <si>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</si>
  <si>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</si>
  <si>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</si>
  <si>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</si>
  <si>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</si>
  <si>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</si>
  <si>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</si>
  <si>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</si>
  <si>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</si>
  <si>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</si>
  <si>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</si>
  <si>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</si>
  <si>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</si>
  <si>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</si>
  <si>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</si>
  <si>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</si>
  <si>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</si>
  <si>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</si>
  <si>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</si>
  <si>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</si>
  <si>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</si>
  <si>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</si>
  <si>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</si>
  <si>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</si>
  <si>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</si>
  <si>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</si>
  <si>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</si>
  <si>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</si>
  <si>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</si>
  <si>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</si>
  <si>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</si>
  <si>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</si>
  <si>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</si>
  <si>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</si>
  <si>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</si>
  <si>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</si>
  <si>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</si>
  <si>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</si>
  <si>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</si>
  <si>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</si>
  <si>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</si>
  <si>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</si>
  <si>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</si>
  <si>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</si>
  <si>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</si>
  <si>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</si>
  <si>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</si>
  <si>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</si>
  <si>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</si>
  <si>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</si>
  <si>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</si>
  <si>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</si>
  <si>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</si>
  <si>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</si>
  <si>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</si>
  <si>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</si>
  <si>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</si>
  <si>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</si>
  <si>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</si>
  <si>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</si>
  <si>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</si>
  <si>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</si>
  <si>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</si>
  <si>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</si>
  <si>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</si>
  <si>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</si>
  <si>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</si>
  <si>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</si>
  <si>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</si>
  <si>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</si>
  <si>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</si>
  <si>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</si>
  <si>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</si>
  <si>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</si>
  <si>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</si>
  <si>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</si>
  <si>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</si>
  <si>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</si>
  <si>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</si>
  <si>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</si>
  <si>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</si>
  <si>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</si>
  <si>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</si>
  <si>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</si>
  <si>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</si>
  <si>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</si>
  <si>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</si>
  <si>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</si>
  <si>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</si>
  <si>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</si>
  <si>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</si>
  <si>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</si>
  <si>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</si>
  <si>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</si>
  <si>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</si>
  <si>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</si>
  <si>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</si>
  <si>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</si>
  <si>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</si>
  <si>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</si>
  <si>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</si>
  <si>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</si>
  <si>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</si>
  <si>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</si>
  <si>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</si>
  <si>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</si>
  <si>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</si>
  <si>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</si>
  <si>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</si>
  <si>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</si>
  <si>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</si>
  <si>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</si>
  <si>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</si>
  <si>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</si>
  <si>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</si>
  <si>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</si>
  <si>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</si>
  <si>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</si>
  <si>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</si>
  <si>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</si>
  <si>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</si>
  <si>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</si>
  <si>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</si>
  <si>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</si>
  <si>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</si>
  <si>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</si>
  <si>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</si>
  <si>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</si>
  <si>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</si>
  <si>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</si>
  <si>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</si>
  <si>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</si>
  <si>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</si>
  <si>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</si>
  <si>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</si>
  <si>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</si>
  <si>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</si>
  <si>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</si>
  <si>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</si>
  <si>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</si>
  <si>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</si>
  <si>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</si>
  <si>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</si>
  <si>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</si>
  <si>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</si>
  <si>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</si>
  <si>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</si>
  <si>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</si>
  <si>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</si>
  <si>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</si>
  <si>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</si>
  <si>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</si>
  <si>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</si>
  <si>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</si>
  <si>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</si>
  <si>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</si>
  <si>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</si>
  <si>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</si>
  <si>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</si>
  <si>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</si>
  <si>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</si>
  <si>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</si>
  <si>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</si>
  <si>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</si>
  <si>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</si>
  <si>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</si>
  <si>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</si>
  <si>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</si>
  <si>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</si>
  <si>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</si>
  <si>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</si>
  <si>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</si>
  <si>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</si>
  <si>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</si>
  <si>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</si>
  <si>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</si>
  <si>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</si>
  <si>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</si>
  <si>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</si>
  <si>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</si>
  <si>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</si>
  <si>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</si>
  <si>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</si>
  <si>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</si>
  <si>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</si>
  <si>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</si>
  <si>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</si>
  <si>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</si>
  <si>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</si>
  <si>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</si>
  <si>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</si>
  <si>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</si>
  <si>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</si>
  <si>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</si>
  <si>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</si>
  <si>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</si>
  <si>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</si>
  <si>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</si>
  <si>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</si>
  <si>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</si>
  <si>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</si>
  <si>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</si>
  <si>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</si>
  <si>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</si>
  <si>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</si>
  <si>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</si>
  <si>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</si>
  <si>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</si>
  <si>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</si>
  <si>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</si>
  <si>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</si>
  <si>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</si>
  <si>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</si>
  <si>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</si>
  <si>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</si>
  <si>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</si>
  <si>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</si>
  <si>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</si>
  <si>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</si>
  <si>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</si>
  <si>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</si>
  <si>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</si>
  <si>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</si>
  <si>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</si>
  <si>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</si>
  <si>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</si>
  <si>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</si>
  <si>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</si>
  <si>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</si>
  <si>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</si>
  <si>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</si>
  <si>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</si>
  <si>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</si>
  <si>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</si>
  <si>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</si>
  <si>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</si>
  <si>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</si>
  <si>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</si>
  <si>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</si>
  <si>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</si>
  <si>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</si>
  <si>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</si>
  <si>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</si>
  <si>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</si>
  <si>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</si>
  <si>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</si>
  <si>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</si>
  <si>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</si>
  <si>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</si>
  <si>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</si>
  <si>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</si>
  <si>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</si>
  <si>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</si>
  <si>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</si>
  <si>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</si>
  <si>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</si>
  <si>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</si>
  <si>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</si>
  <si>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</si>
  <si>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</si>
  <si>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</si>
  <si>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</si>
  <si>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</si>
  <si>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</si>
  <si>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</si>
  <si>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</si>
  <si>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</si>
  <si>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</si>
  <si>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</si>
  <si>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</si>
  <si>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</si>
  <si>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</si>
  <si>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</si>
  <si>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</si>
  <si>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</si>
  <si>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MZ 8 CASA 6 SEXTA ETAPA DEL BARRIO JORDAN</t>
  </si>
  <si>
    <t>AV AMBALA N 68-97 ANBALA</t>
  </si>
  <si>
    <t>2672518</t>
  </si>
  <si>
    <t>FUNPITUFOS@GMAIL.COM</t>
  </si>
  <si>
    <t>ICBF- REGIONAL TOLIMA</t>
  </si>
  <si>
    <t>73-131-2019</t>
  </si>
  <si>
    <t>ATENCION INTEGRAL A LA PRIMERA INFANCIA EN EL MARCO DE LA ESTRATEGIA " DE CERO ASIEMPRE" DE CONFORMIDAD CON LAS DIRECTRICES, LINEAMIENTOS Y ESTANDARES ESTABLECIDOS POR ICBF ASI COMO REGULAR LAS RELACIONES ENTRE LAS PARTES DERIVADAS DE LA ENTREGA DE APORTES DEL ICBF AL CONTRATISTA PARA QUE ESTE ASUMA BAJO SU EXCLUSIVA RESPONSABILIDAD DICAH ATENCION.</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</si>
  <si>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</si>
  <si>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73-236-2015</t>
  </si>
  <si>
    <t>73-502-2016</t>
  </si>
  <si>
    <t>73-261-2017</t>
  </si>
  <si>
    <t>73-029-2018</t>
  </si>
  <si>
    <t>73-251-2019</t>
  </si>
  <si>
    <t>73-811-2017</t>
  </si>
  <si>
    <t>73-812-2017</t>
  </si>
  <si>
    <t>73-236-2015-POTENCIAR CAPACIDADES INDIVIDUALES Y COLECTIVAS CON FAMILIAS EN SIUACION DE VULNERAVILIDAD PARA FORTALECER SUS VINCULOS DE CUIDADO MUTUO Y SU INTEGRACION SOCIAL A TRAVEZ DE UNA INTERVENCION PSICOSOCIAL QUE INVOLUCRE ACCIONES DE APRENDIZAJE, EDUCACION, FACILITACION Y APOYO TERAPEUTICO CONSOLIDACION DE REDES</t>
  </si>
  <si>
    <t>73-502-2016-POTENCIAR CAPACIDADES INDIVIDUALES Y COLECTIVAS CON FAMILIAS EN SIUACION DE VULNERAVILIDAD PARA FORTALECER SUS VINCULOS DE CUIDADO MUTUO Y SU INTEGRACION SOCIAL A TRAVEZ DE UNA INTERVENCION PSICOSOCIAL QUE INVOLUCRE ACCIONES DE APRENDIZAJE, EDUCACION, FACILITACION Y APOYO TERAPEUTICO CONSOLIDACION DE REDES</t>
  </si>
  <si>
    <t>73-261-2017-POTENCIAR CAPACIDADES INDIVIDUALES Y COLECTIVAS CON FAMILIAS EN SIUACION DE VULNERAVILIDAD PARA FORTALECER SUS VINCULOS DE CUIDADO MUTUO Y SU INTEGRACION SOCIAL A TRAVEZ DE UNA INTERVENCION PSICOSOCIAL QUE INVOLUCRE ACCIONES DE APRENDIZAJE, EDUCACION, FACILITACION Y APOYO TERAPEUTICO CONSOLIDACION DE REDES</t>
  </si>
  <si>
    <t>73-029-2018-POTENCIAR CAPACIDADES INDIVIDUALES Y COLECTIVAS CON FAMILIAS EN SIUACION DE VULNERAVILIDAD PARA FORTALECER SUS VINCULOS DE CUIDADO MUTUO Y SU INTEGRACION SOCIAL A TRAVEZ DE UNA INTERVENCION PSICOSOCIAL QUE INVOLUCRE ACCIONES DE APRENDIZAJE, EDUCACION, FACILITACION Y APOYO TERAPEUTICO CONSOLIDACION DE REDES</t>
  </si>
  <si>
    <t>73-251-2019 -POTENCIAR CAPACIDADES INDIVIDUALES Y COLECTIVAS CON FAMILIAS EN SIUACION DE VULNERAVILIDAD PARA FORTALECER SUS VINCULOS DE CUIDADO MUTUO Y SU INTEGRACION SOCIAL A TRAVEZ DE UNA INTERVENCION PSICOSOCIAL QUE INVOLUCRE ACCIONES DE APRENDIZAJE, EDUCACION, FACILITACION Y APOYO TERAPEUTICO CONSOLIDACION DE REDES</t>
  </si>
  <si>
    <t>73-811-2017-ATENCION INTEGRAL A LA PRIMERA INFANCIA EN EL MARCO DE LA ESTRATEGIA " DE CERO ASIEMPRE" DE CONFORMIDAD CON LAS DIRECTRICES, LINEAMIENTOS Y ESTANDARES ESTABLECIDOS POR ICBF ASI COMO REGULAR LAS RELACIONES ENTRE LAS PARTES DERIVADAS DE LA ENTREGA DE APORTES DEL ICBF AL CONTRATISTA PARA QUE ESTE ASUMA BAJO SU EXCLUSIVA RESPONSABILIDAD DICAH ATENCION.</t>
  </si>
  <si>
    <t>73-812-2017-ATENCION INTEGRAL A LA PRIMERA INFANCIA EN EL MARCO DE LA ESTRATEGIA " DE CERO ASIEMPRE" DE CONFORMIDAD CON LAS DIRECTRICES, LINEAMIENTOS Y ESTANDARES ESTABLECIDOS POR ICBF ASI COMO REGULAR LAS RELACIONES ENTRE LAS PARTES DERIVADAS DE LA ENTREGA DE APORTES DEL ICBF AL CONTRATISTA PARA QUE ESTE ASUMA BAJO SU EXCLUSIVA RESPONSABILIDAD DICAH ATENCION.</t>
  </si>
  <si>
    <t>73-811-2016</t>
  </si>
  <si>
    <t>73-702-2017</t>
  </si>
  <si>
    <t>73-329-2017</t>
  </si>
  <si>
    <t>73-200-2016</t>
  </si>
  <si>
    <t>73-409-2014</t>
  </si>
  <si>
    <t>73-363-2013</t>
  </si>
  <si>
    <t>73-132-2019</t>
  </si>
  <si>
    <t>73-328/2017</t>
  </si>
  <si>
    <t>73-364-2013</t>
  </si>
  <si>
    <t>73-302-2020</t>
  </si>
  <si>
    <t>Prestar los servicios para la atención a la primera infancia en los Hogares Comunitarios de Bienestar Agrupados,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</si>
  <si>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CLARA INES GUILLEN</t>
  </si>
  <si>
    <t>CLARA INESS GUILLEN BARON</t>
  </si>
  <si>
    <t>73-703-2017</t>
  </si>
  <si>
    <t>si</t>
  </si>
  <si>
    <t>2021-73-10001817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</si>
</sst>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H43" zoomScale="70" zoomScaleNormal="70" zoomScaleSheetLayoutView="40" zoomScalePageLayoutView="40" workbookViewId="0">
      <selection activeCell="J58" sqref="J58"/>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2713</v>
      </c>
      <c r="D15" s="35"/>
      <c r="E15" s="35"/>
      <c r="F15" s="5"/>
      <c r="G15" s="32" t="s">
        <v>1168</v>
      </c>
      <c r="H15" s="103" t="s">
        <v>986</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900576662</v>
      </c>
      <c r="C20" s="5"/>
      <c r="D20" s="73"/>
      <c r="E20" s="5"/>
      <c r="F20" s="5"/>
      <c r="G20" s="5"/>
      <c r="H20" s="186"/>
      <c r="I20" s="149" t="s">
        <v>986</v>
      </c>
      <c r="J20" s="150" t="s">
        <v>1021</v>
      </c>
      <c r="K20" s="151">
        <v>893719495</v>
      </c>
      <c r="L20" s="152">
        <v>44211</v>
      </c>
      <c r="M20" s="152">
        <v>44560</v>
      </c>
      <c r="N20" s="135">
        <f>+(M20-L20)/30</f>
        <v>11.633333333333333</v>
      </c>
      <c r="O20" s="138"/>
      <c r="U20" s="134"/>
      <c r="V20" s="105">
        <f ca="1">NOW()</f>
        <v>44193.467944212964</v>
      </c>
      <c r="W20" s="105">
        <f ca="1">NOW()</f>
        <v>44193.467944212964</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COLEGIO LOS PEQUEÑOS PITUFOS</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2683</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2680</v>
      </c>
      <c r="C48" s="112" t="s">
        <v>31</v>
      </c>
      <c r="D48" s="110" t="s">
        <v>2703</v>
      </c>
      <c r="E48" s="145">
        <v>41548</v>
      </c>
      <c r="F48" s="145">
        <v>41988</v>
      </c>
      <c r="G48" s="160">
        <f>IF(AND(E48&lt;&gt;"",F48&lt;&gt;""),((F48-E48)/30),"")</f>
        <v>14.666666666666666</v>
      </c>
      <c r="H48" s="122" t="s">
        <v>2682</v>
      </c>
      <c r="I48" s="113" t="s">
        <v>986</v>
      </c>
      <c r="J48" s="113" t="s">
        <v>988</v>
      </c>
      <c r="K48" s="116">
        <v>694833150</v>
      </c>
      <c r="L48" s="115" t="s">
        <v>1148</v>
      </c>
      <c r="M48" s="117">
        <v>1</v>
      </c>
      <c r="N48" s="115" t="s">
        <v>27</v>
      </c>
      <c r="O48" s="115" t="s">
        <v>26</v>
      </c>
      <c r="P48" s="78"/>
    </row>
    <row r="49" spans="1:16" s="6" customFormat="1" ht="24.75" customHeight="1" x14ac:dyDescent="0.25">
      <c r="A49" s="143">
        <v>2</v>
      </c>
      <c r="B49" s="122" t="s">
        <v>2680</v>
      </c>
      <c r="C49" s="124" t="s">
        <v>31</v>
      </c>
      <c r="D49" s="110" t="s">
        <v>2684</v>
      </c>
      <c r="E49" s="145">
        <v>42174</v>
      </c>
      <c r="F49" s="145">
        <v>42369</v>
      </c>
      <c r="G49" s="160">
        <f t="shared" ref="G49:G50" si="2">IF(AND(E49&lt;&gt;"",F49&lt;&gt;""),((F49-E49)/30),"")</f>
        <v>6.5</v>
      </c>
      <c r="H49" s="114" t="s">
        <v>2691</v>
      </c>
      <c r="I49" s="121" t="s">
        <v>986</v>
      </c>
      <c r="J49" s="121" t="s">
        <v>988</v>
      </c>
      <c r="K49" s="116">
        <v>2452924387</v>
      </c>
      <c r="L49" s="124" t="s">
        <v>1148</v>
      </c>
      <c r="M49" s="117">
        <v>1</v>
      </c>
      <c r="N49" s="124" t="s">
        <v>27</v>
      </c>
      <c r="O49" s="115" t="s">
        <v>26</v>
      </c>
      <c r="P49" s="78"/>
    </row>
    <row r="50" spans="1:16" s="6" customFormat="1" ht="24.75" customHeight="1" x14ac:dyDescent="0.25">
      <c r="A50" s="143">
        <v>3</v>
      </c>
      <c r="B50" s="122" t="s">
        <v>2680</v>
      </c>
      <c r="C50" s="124" t="s">
        <v>31</v>
      </c>
      <c r="D50" s="110" t="s">
        <v>2701</v>
      </c>
      <c r="E50" s="145">
        <v>42395</v>
      </c>
      <c r="F50" s="145">
        <v>42719</v>
      </c>
      <c r="G50" s="160">
        <f t="shared" si="2"/>
        <v>10.8</v>
      </c>
      <c r="H50" s="119" t="s">
        <v>2682</v>
      </c>
      <c r="I50" s="121" t="s">
        <v>986</v>
      </c>
      <c r="J50" s="121" t="s">
        <v>988</v>
      </c>
      <c r="K50" s="116">
        <v>4156755793</v>
      </c>
      <c r="L50" s="124" t="s">
        <v>1148</v>
      </c>
      <c r="M50" s="117">
        <v>1</v>
      </c>
      <c r="N50" s="124" t="s">
        <v>27</v>
      </c>
      <c r="O50" s="115" t="s">
        <v>26</v>
      </c>
      <c r="P50" s="78"/>
    </row>
    <row r="51" spans="1:16" s="6" customFormat="1" ht="24.75" customHeight="1" outlineLevel="1" x14ac:dyDescent="0.25">
      <c r="A51" s="143">
        <v>4</v>
      </c>
      <c r="B51" s="122" t="s">
        <v>2680</v>
      </c>
      <c r="C51" s="124" t="s">
        <v>31</v>
      </c>
      <c r="D51" s="110" t="s">
        <v>2698</v>
      </c>
      <c r="E51" s="145">
        <v>42720</v>
      </c>
      <c r="F51" s="145">
        <v>43084</v>
      </c>
      <c r="G51" s="160">
        <f t="shared" ref="G51:G107" si="3">IF(AND(E51&lt;&gt;"",F51&lt;&gt;""),((F51-E51)/30),"")</f>
        <v>12.133333333333333</v>
      </c>
      <c r="H51" s="114" t="s">
        <v>2682</v>
      </c>
      <c r="I51" s="121" t="s">
        <v>986</v>
      </c>
      <c r="J51" s="121" t="s">
        <v>1021</v>
      </c>
      <c r="K51" s="116">
        <v>4730309648</v>
      </c>
      <c r="L51" s="124" t="s">
        <v>1148</v>
      </c>
      <c r="M51" s="117">
        <v>1</v>
      </c>
      <c r="N51" s="124" t="s">
        <v>27</v>
      </c>
      <c r="O51" s="124" t="s">
        <v>26</v>
      </c>
      <c r="P51" s="78"/>
    </row>
    <row r="52" spans="1:16" s="7" customFormat="1" ht="24.75" customHeight="1" outlineLevel="1" x14ac:dyDescent="0.25">
      <c r="A52" s="144">
        <v>5</v>
      </c>
      <c r="B52" s="122" t="s">
        <v>2680</v>
      </c>
      <c r="C52" s="124" t="s">
        <v>31</v>
      </c>
      <c r="D52" s="110" t="s">
        <v>2700</v>
      </c>
      <c r="E52" s="145">
        <v>43405</v>
      </c>
      <c r="F52" s="145">
        <v>43434</v>
      </c>
      <c r="G52" s="160">
        <f t="shared" si="3"/>
        <v>0.96666666666666667</v>
      </c>
      <c r="H52" s="119" t="s">
        <v>2682</v>
      </c>
      <c r="I52" s="121" t="s">
        <v>986</v>
      </c>
      <c r="J52" s="121" t="s">
        <v>988</v>
      </c>
      <c r="K52" s="116">
        <v>469845560</v>
      </c>
      <c r="L52" s="124" t="s">
        <v>1148</v>
      </c>
      <c r="M52" s="117">
        <v>1</v>
      </c>
      <c r="N52" s="124" t="s">
        <v>27</v>
      </c>
      <c r="O52" s="124" t="s">
        <v>26</v>
      </c>
      <c r="P52" s="79"/>
    </row>
    <row r="53" spans="1:16" s="7" customFormat="1" ht="24.75" customHeight="1" outlineLevel="1" x14ac:dyDescent="0.25">
      <c r="A53" s="144">
        <v>6</v>
      </c>
      <c r="B53" s="122" t="s">
        <v>2680</v>
      </c>
      <c r="C53" s="124" t="s">
        <v>31</v>
      </c>
      <c r="D53" s="110" t="s">
        <v>2681</v>
      </c>
      <c r="E53" s="145">
        <v>43484</v>
      </c>
      <c r="F53" s="145">
        <v>43822</v>
      </c>
      <c r="G53" s="160">
        <f t="shared" si="3"/>
        <v>11.266666666666667</v>
      </c>
      <c r="H53" s="119" t="s">
        <v>2682</v>
      </c>
      <c r="I53" s="121" t="s">
        <v>986</v>
      </c>
      <c r="J53" s="121" t="s">
        <v>988</v>
      </c>
      <c r="K53" s="116">
        <v>4440667008</v>
      </c>
      <c r="L53" s="124" t="s">
        <v>1148</v>
      </c>
      <c r="M53" s="117">
        <v>1</v>
      </c>
      <c r="N53" s="124" t="s">
        <v>27</v>
      </c>
      <c r="O53" s="124" t="s">
        <v>26</v>
      </c>
      <c r="P53" s="79"/>
    </row>
    <row r="54" spans="1:16" s="7" customFormat="1" ht="24.75" customHeight="1" outlineLevel="1" x14ac:dyDescent="0.25">
      <c r="A54" s="144">
        <v>7</v>
      </c>
      <c r="B54" s="122" t="s">
        <v>2680</v>
      </c>
      <c r="C54" s="124" t="s">
        <v>31</v>
      </c>
      <c r="D54" s="110" t="s">
        <v>2706</v>
      </c>
      <c r="E54" s="145">
        <v>41548</v>
      </c>
      <c r="F54" s="145">
        <v>42004</v>
      </c>
      <c r="G54" s="160">
        <f t="shared" si="3"/>
        <v>15.2</v>
      </c>
      <c r="H54" s="114" t="s">
        <v>2682</v>
      </c>
      <c r="I54" s="121" t="s">
        <v>986</v>
      </c>
      <c r="J54" s="121" t="s">
        <v>988</v>
      </c>
      <c r="K54" s="118">
        <v>1231472</v>
      </c>
      <c r="L54" s="124" t="s">
        <v>1148</v>
      </c>
      <c r="M54" s="117">
        <v>1</v>
      </c>
      <c r="N54" s="124" t="s">
        <v>27</v>
      </c>
      <c r="O54" s="124" t="s">
        <v>1148</v>
      </c>
      <c r="P54" s="79"/>
    </row>
    <row r="55" spans="1:16" s="7" customFormat="1" ht="24.75" customHeight="1" outlineLevel="1" x14ac:dyDescent="0.25">
      <c r="A55" s="144">
        <v>8</v>
      </c>
      <c r="B55" s="122" t="s">
        <v>2680</v>
      </c>
      <c r="C55" s="124" t="s">
        <v>31</v>
      </c>
      <c r="D55" s="110" t="s">
        <v>2702</v>
      </c>
      <c r="E55" s="145">
        <v>41999</v>
      </c>
      <c r="F55" s="145">
        <v>42369</v>
      </c>
      <c r="G55" s="160">
        <f t="shared" si="3"/>
        <v>12.333333333333334</v>
      </c>
      <c r="H55" s="114" t="s">
        <v>2682</v>
      </c>
      <c r="I55" s="121" t="s">
        <v>986</v>
      </c>
      <c r="J55" s="121" t="s">
        <v>988</v>
      </c>
      <c r="K55" s="118">
        <v>573482504</v>
      </c>
      <c r="L55" s="124" t="s">
        <v>1148</v>
      </c>
      <c r="M55" s="117">
        <v>1</v>
      </c>
      <c r="N55" s="124" t="s">
        <v>27</v>
      </c>
      <c r="O55" s="124" t="s">
        <v>2712</v>
      </c>
      <c r="P55" s="79"/>
    </row>
    <row r="56" spans="1:16" s="7" customFormat="1" ht="24.75" customHeight="1" outlineLevel="1" x14ac:dyDescent="0.25">
      <c r="A56" s="144">
        <v>9</v>
      </c>
      <c r="B56" s="122" t="s">
        <v>2680</v>
      </c>
      <c r="C56" s="124" t="s">
        <v>31</v>
      </c>
      <c r="D56" s="121" t="s">
        <v>2685</v>
      </c>
      <c r="E56" s="145">
        <v>42466</v>
      </c>
      <c r="F56" s="145">
        <v>42719</v>
      </c>
      <c r="G56" s="160">
        <f t="shared" si="3"/>
        <v>8.4333333333333336</v>
      </c>
      <c r="H56" s="122" t="s">
        <v>2692</v>
      </c>
      <c r="I56" s="121" t="s">
        <v>986</v>
      </c>
      <c r="J56" s="121" t="s">
        <v>1016</v>
      </c>
      <c r="K56" s="118">
        <v>2369546760</v>
      </c>
      <c r="L56" s="124" t="s">
        <v>1148</v>
      </c>
      <c r="M56" s="117">
        <v>1</v>
      </c>
      <c r="N56" s="124" t="s">
        <v>27</v>
      </c>
      <c r="O56" s="115" t="s">
        <v>26</v>
      </c>
      <c r="P56" s="79"/>
    </row>
    <row r="57" spans="1:16" s="7" customFormat="1" ht="24.75" customHeight="1" outlineLevel="1" x14ac:dyDescent="0.25">
      <c r="A57" s="144">
        <v>10</v>
      </c>
      <c r="B57" s="122" t="s">
        <v>2680</v>
      </c>
      <c r="C57" s="124" t="s">
        <v>31</v>
      </c>
      <c r="D57" s="121" t="s">
        <v>2686</v>
      </c>
      <c r="E57" s="145">
        <v>42795</v>
      </c>
      <c r="F57" s="145">
        <v>43084</v>
      </c>
      <c r="G57" s="160">
        <f t="shared" si="3"/>
        <v>9.6333333333333329</v>
      </c>
      <c r="H57" s="64" t="s">
        <v>2693</v>
      </c>
      <c r="I57" s="121" t="s">
        <v>986</v>
      </c>
      <c r="J57" s="121" t="s">
        <v>1021</v>
      </c>
      <c r="K57" s="118">
        <v>2585235100</v>
      </c>
      <c r="L57" s="124" t="s">
        <v>1148</v>
      </c>
      <c r="M57" s="117">
        <v>1</v>
      </c>
      <c r="N57" s="124" t="s">
        <v>27</v>
      </c>
      <c r="O57" s="65" t="s">
        <v>1148</v>
      </c>
      <c r="P57" s="79"/>
    </row>
    <row r="58" spans="1:16" s="7" customFormat="1" ht="24.75" customHeight="1" outlineLevel="1" x14ac:dyDescent="0.25">
      <c r="A58" s="144">
        <v>11</v>
      </c>
      <c r="B58" s="122" t="s">
        <v>2680</v>
      </c>
      <c r="C58" s="124" t="s">
        <v>31</v>
      </c>
      <c r="D58" s="121" t="s">
        <v>2699</v>
      </c>
      <c r="E58" s="145">
        <v>43082</v>
      </c>
      <c r="F58" s="145">
        <v>43404</v>
      </c>
      <c r="G58" s="160">
        <f t="shared" si="3"/>
        <v>10.733333333333333</v>
      </c>
      <c r="H58" s="122" t="s">
        <v>2682</v>
      </c>
      <c r="I58" s="121" t="s">
        <v>986</v>
      </c>
      <c r="J58" s="121" t="s">
        <v>988</v>
      </c>
      <c r="K58" s="66">
        <v>4071528615</v>
      </c>
      <c r="L58" s="124" t="s">
        <v>1148</v>
      </c>
      <c r="M58" s="117">
        <v>1</v>
      </c>
      <c r="N58" s="124" t="s">
        <v>27</v>
      </c>
      <c r="O58" s="65" t="s">
        <v>1148</v>
      </c>
      <c r="P58" s="79"/>
    </row>
    <row r="59" spans="1:16" s="7" customFormat="1" ht="24.75" customHeight="1" outlineLevel="1" x14ac:dyDescent="0.25">
      <c r="A59" s="144">
        <v>12</v>
      </c>
      <c r="B59" s="122" t="s">
        <v>2680</v>
      </c>
      <c r="C59" s="124" t="s">
        <v>31</v>
      </c>
      <c r="D59" s="121" t="s">
        <v>2689</v>
      </c>
      <c r="E59" s="145">
        <v>43084</v>
      </c>
      <c r="F59" s="145">
        <v>43403</v>
      </c>
      <c r="G59" s="160">
        <f t="shared" si="3"/>
        <v>10.633333333333333</v>
      </c>
      <c r="H59" s="122" t="s">
        <v>2696</v>
      </c>
      <c r="I59" s="121" t="s">
        <v>986</v>
      </c>
      <c r="J59" s="121" t="s">
        <v>988</v>
      </c>
      <c r="K59" s="66">
        <v>4825885811</v>
      </c>
      <c r="L59" s="124" t="s">
        <v>1148</v>
      </c>
      <c r="M59" s="117">
        <v>1</v>
      </c>
      <c r="N59" s="124" t="s">
        <v>27</v>
      </c>
      <c r="O59" s="65" t="s">
        <v>1148</v>
      </c>
      <c r="P59" s="79"/>
    </row>
    <row r="60" spans="1:16" s="7" customFormat="1" ht="24.75" customHeight="1" outlineLevel="1" x14ac:dyDescent="0.25">
      <c r="A60" s="144">
        <v>13</v>
      </c>
      <c r="B60" s="122" t="s">
        <v>2680</v>
      </c>
      <c r="C60" s="124" t="s">
        <v>31</v>
      </c>
      <c r="D60" s="63" t="s">
        <v>2690</v>
      </c>
      <c r="E60" s="145">
        <v>43084</v>
      </c>
      <c r="F60" s="145">
        <v>43403</v>
      </c>
      <c r="G60" s="160">
        <f t="shared" si="3"/>
        <v>10.633333333333333</v>
      </c>
      <c r="H60" s="122" t="s">
        <v>2697</v>
      </c>
      <c r="I60" s="121" t="s">
        <v>986</v>
      </c>
      <c r="J60" s="121" t="s">
        <v>988</v>
      </c>
      <c r="K60" s="66">
        <v>846761181</v>
      </c>
      <c r="L60" s="124" t="s">
        <v>1148</v>
      </c>
      <c r="M60" s="117">
        <v>1</v>
      </c>
      <c r="N60" s="124" t="s">
        <v>27</v>
      </c>
      <c r="O60" s="65" t="s">
        <v>1148</v>
      </c>
      <c r="P60" s="79"/>
    </row>
    <row r="61" spans="1:16" s="7" customFormat="1" ht="24.75" customHeight="1" outlineLevel="1" x14ac:dyDescent="0.25">
      <c r="A61" s="144">
        <v>14</v>
      </c>
      <c r="B61" s="122" t="s">
        <v>2680</v>
      </c>
      <c r="C61" s="124" t="s">
        <v>31</v>
      </c>
      <c r="D61" s="63" t="s">
        <v>2711</v>
      </c>
      <c r="E61" s="145">
        <v>43085</v>
      </c>
      <c r="F61" s="145">
        <v>43404</v>
      </c>
      <c r="G61" s="160">
        <f t="shared" si="3"/>
        <v>10.633333333333333</v>
      </c>
      <c r="H61" s="122" t="s">
        <v>2682</v>
      </c>
      <c r="I61" s="121" t="s">
        <v>986</v>
      </c>
      <c r="J61" s="121" t="s">
        <v>988</v>
      </c>
      <c r="K61" s="66">
        <v>687918336</v>
      </c>
      <c r="L61" s="124" t="s">
        <v>1148</v>
      </c>
      <c r="M61" s="117">
        <v>1</v>
      </c>
      <c r="N61" s="124" t="s">
        <v>27</v>
      </c>
      <c r="O61" s="65" t="s">
        <v>1148</v>
      </c>
      <c r="P61" s="79"/>
    </row>
    <row r="62" spans="1:16" s="7" customFormat="1" ht="24.75" customHeight="1" outlineLevel="1" x14ac:dyDescent="0.25">
      <c r="A62" s="144">
        <v>15</v>
      </c>
      <c r="B62" s="122" t="s">
        <v>2680</v>
      </c>
      <c r="C62" s="124" t="s">
        <v>31</v>
      </c>
      <c r="D62" s="121" t="s">
        <v>2687</v>
      </c>
      <c r="E62" s="145">
        <v>43105</v>
      </c>
      <c r="F62" s="145">
        <v>43385</v>
      </c>
      <c r="G62" s="160">
        <f t="shared" si="3"/>
        <v>9.3333333333333339</v>
      </c>
      <c r="H62" s="122" t="s">
        <v>2694</v>
      </c>
      <c r="I62" s="121" t="s">
        <v>986</v>
      </c>
      <c r="J62" s="121" t="s">
        <v>1016</v>
      </c>
      <c r="K62" s="66">
        <v>2537529807</v>
      </c>
      <c r="L62" s="124" t="s">
        <v>1148</v>
      </c>
      <c r="M62" s="117">
        <v>1</v>
      </c>
      <c r="N62" s="124" t="s">
        <v>27</v>
      </c>
      <c r="O62" s="65" t="s">
        <v>1148</v>
      </c>
      <c r="P62" s="79"/>
    </row>
    <row r="63" spans="1:16" s="7" customFormat="1" ht="24.75" customHeight="1" outlineLevel="1" x14ac:dyDescent="0.25">
      <c r="A63" s="144">
        <v>16</v>
      </c>
      <c r="B63" s="122" t="s">
        <v>2680</v>
      </c>
      <c r="C63" s="124" t="s">
        <v>31</v>
      </c>
      <c r="D63" s="63" t="s">
        <v>2705</v>
      </c>
      <c r="E63" s="145">
        <v>43405</v>
      </c>
      <c r="F63" s="145">
        <v>43434</v>
      </c>
      <c r="G63" s="160">
        <f t="shared" si="3"/>
        <v>0.96666666666666667</v>
      </c>
      <c r="H63" s="122" t="s">
        <v>2682</v>
      </c>
      <c r="I63" s="121" t="s">
        <v>986</v>
      </c>
      <c r="J63" s="121" t="s">
        <v>988</v>
      </c>
      <c r="K63" s="66">
        <v>74842257</v>
      </c>
      <c r="L63" s="124" t="s">
        <v>1148</v>
      </c>
      <c r="M63" s="117">
        <v>1</v>
      </c>
      <c r="N63" s="124" t="s">
        <v>27</v>
      </c>
      <c r="O63" s="65" t="s">
        <v>1148</v>
      </c>
      <c r="P63" s="79"/>
    </row>
    <row r="64" spans="1:16" s="7" customFormat="1" ht="24.75" customHeight="1" outlineLevel="1" x14ac:dyDescent="0.25">
      <c r="A64" s="144">
        <v>17</v>
      </c>
      <c r="B64" s="122" t="s">
        <v>2680</v>
      </c>
      <c r="C64" s="124" t="s">
        <v>31</v>
      </c>
      <c r="D64" s="121" t="s">
        <v>2704</v>
      </c>
      <c r="E64" s="145">
        <v>43493</v>
      </c>
      <c r="F64" s="145">
        <v>43822</v>
      </c>
      <c r="G64" s="160">
        <f t="shared" si="3"/>
        <v>10.966666666666667</v>
      </c>
      <c r="H64" s="122" t="s">
        <v>2682</v>
      </c>
      <c r="I64" s="121" t="s">
        <v>986</v>
      </c>
      <c r="J64" s="121" t="s">
        <v>988</v>
      </c>
      <c r="K64" s="66">
        <v>806408094</v>
      </c>
      <c r="L64" s="124" t="s">
        <v>1148</v>
      </c>
      <c r="M64" s="117">
        <v>1</v>
      </c>
      <c r="N64" s="124" t="s">
        <v>27</v>
      </c>
      <c r="O64" s="65" t="s">
        <v>1148</v>
      </c>
      <c r="P64" s="79"/>
    </row>
    <row r="65" spans="1:16" s="7" customFormat="1" ht="24.75" customHeight="1" outlineLevel="1" x14ac:dyDescent="0.25">
      <c r="A65" s="144">
        <v>18</v>
      </c>
      <c r="B65" s="122" t="s">
        <v>2680</v>
      </c>
      <c r="C65" s="124" t="s">
        <v>31</v>
      </c>
      <c r="D65" s="121" t="s">
        <v>2688</v>
      </c>
      <c r="E65" s="145">
        <v>43556</v>
      </c>
      <c r="F65" s="145">
        <v>43829</v>
      </c>
      <c r="G65" s="160">
        <f t="shared" si="3"/>
        <v>9.1</v>
      </c>
      <c r="H65" s="122" t="s">
        <v>2695</v>
      </c>
      <c r="I65" s="121" t="s">
        <v>986</v>
      </c>
      <c r="J65" s="121" t="s">
        <v>1016</v>
      </c>
      <c r="K65" s="66">
        <v>2648227673</v>
      </c>
      <c r="L65" s="124" t="s">
        <v>1148</v>
      </c>
      <c r="M65" s="117">
        <v>1</v>
      </c>
      <c r="N65" s="124" t="s">
        <v>27</v>
      </c>
      <c r="O65" s="65" t="s">
        <v>1148</v>
      </c>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2707</v>
      </c>
      <c r="E114" s="145">
        <v>44166</v>
      </c>
      <c r="F114" s="145">
        <v>44773</v>
      </c>
      <c r="G114" s="160">
        <f>IF(AND(E114&lt;&gt;"",F114&lt;&gt;""),((F114-E114)/30),"")</f>
        <v>20.233333333333334</v>
      </c>
      <c r="H114" s="122" t="s">
        <v>2708</v>
      </c>
      <c r="I114" s="121" t="s">
        <v>986</v>
      </c>
      <c r="J114" s="121" t="s">
        <v>988</v>
      </c>
      <c r="K114" s="123">
        <v>11857606656</v>
      </c>
      <c r="L114" s="100">
        <f>+IF(AND(K114&gt;0,O114="Ejecución"),(K114/877802)*Tabla28[[#This Row],[% participación]],IF(AND(K114&gt;0,O114&lt;&gt;"Ejecución"),"-",""))</f>
        <v>13508.293050141148</v>
      </c>
      <c r="M114" s="124" t="s">
        <v>1148</v>
      </c>
      <c r="N114" s="173">
        <v>1</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0.04</v>
      </c>
      <c r="G179" s="165">
        <f>IF(F179&gt;0,SUM(E179+F179),"")</f>
        <v>0.06</v>
      </c>
      <c r="H179" s="5"/>
      <c r="I179" s="221" t="s">
        <v>2671</v>
      </c>
      <c r="J179" s="221"/>
      <c r="K179" s="221"/>
      <c r="L179" s="221"/>
      <c r="M179" s="172">
        <v>0.04</v>
      </c>
      <c r="O179" s="8"/>
      <c r="Q179" s="19"/>
      <c r="R179" s="159">
        <f>IF(M179&gt;0,SUM(L179+M179),"")</f>
        <v>0.04</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0.06</v>
      </c>
      <c r="D185" s="91" t="s">
        <v>2628</v>
      </c>
      <c r="E185" s="94">
        <f>+(C185*SUM(K20:K35))</f>
        <v>53623169.699999996</v>
      </c>
      <c r="F185" s="92"/>
      <c r="G185" s="93"/>
      <c r="H185" s="88"/>
      <c r="I185" s="90" t="s">
        <v>2627</v>
      </c>
      <c r="J185" s="166">
        <f>+SUM(M179:M183)</f>
        <v>0.04</v>
      </c>
      <c r="K185" s="202" t="s">
        <v>2628</v>
      </c>
      <c r="L185" s="202"/>
      <c r="M185" s="94">
        <f>+J185*(SUM(K20:K35))</f>
        <v>35748779.799999997</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41964</v>
      </c>
      <c r="D193" s="5"/>
      <c r="E193" s="126">
        <v>2140</v>
      </c>
      <c r="F193" s="5"/>
      <c r="G193" s="5"/>
      <c r="H193" s="147" t="s">
        <v>2710</v>
      </c>
      <c r="J193" s="5"/>
      <c r="K193" s="127">
        <v>41548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2676</v>
      </c>
      <c r="J211" s="27" t="s">
        <v>2622</v>
      </c>
      <c r="K211" s="148" t="s">
        <v>2677</v>
      </c>
      <c r="L211" s="21"/>
      <c r="M211" s="21"/>
      <c r="N211" s="21"/>
      <c r="O211" s="8"/>
    </row>
    <row r="212" spans="1:15" x14ac:dyDescent="0.25">
      <c r="A212" s="9"/>
      <c r="B212" s="27" t="s">
        <v>2619</v>
      </c>
      <c r="C212" s="147" t="s">
        <v>2709</v>
      </c>
      <c r="D212" s="21"/>
      <c r="G212" s="27" t="s">
        <v>2621</v>
      </c>
      <c r="H212" s="148" t="s">
        <v>2678</v>
      </c>
      <c r="J212" s="27" t="s">
        <v>2623</v>
      </c>
      <c r="K212" s="147" t="s">
        <v>2679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infopath/2007/PartnerControls"/>
    <ds:schemaRef ds:uri="http://www.w3.org/XML/1998/namespace"/>
    <ds:schemaRef ds:uri="a65d333d-5b59-4810-bc94-b80d9325abbc"/>
    <ds:schemaRef ds:uri="http://purl.org/dc/elements/1.1/"/>
    <ds:schemaRef ds:uri="4fb10211-09fb-4e80-9f0b-184718d5d98c"/>
    <ds:schemaRef ds:uri="http://purl.org/dc/dcmitype/"/>
    <ds:schemaRef ds:uri="http://schemas.microsoft.com/office/2006/documentManagement/types"/>
    <ds:schemaRef ds:uri="http://purl.org/dc/terms/"/>
    <ds:schemaRef ds:uri="http://schemas.microsoft.com/office/2006/metadata/properties"/>
    <ds:schemaRef ds:uri="http://schemas.openxmlformats.org/package/2006/metadata/core-propertie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FUNPITUFOS</cp:lastModifiedBy>
  <cp:lastPrinted>2020-12-23T19:53:54Z</cp:lastPrinted>
  <dcterms:created xsi:type="dcterms:W3CDTF">2020-10-14T21:57:42Z</dcterms:created>
  <dcterms:modified xsi:type="dcterms:W3CDTF">2020-12-28T16:14:21Z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