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4110" yWindow="-210" windowWidth="15240" windowHeight="700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<sst xmlns="http://schemas.openxmlformats.org/spreadsheetml/2006/main" count="3419" uniqueCount="2793">
  <si>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</si>
  <si>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</si>
  <si>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</si>
  <si>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</si>
  <si>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</si>
  <si>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</si>
  <si>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</si>
  <si>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</si>
  <si>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</si>
  <si>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</si>
  <si>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</si>
  <si>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</si>
  <si>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</si>
  <si>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</si>
  <si>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</si>
  <si>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</si>
  <si>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</si>
  <si>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</si>
  <si>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</si>
  <si>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</si>
  <si>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</si>
  <si>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</si>
  <si>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</si>
  <si>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</si>
  <si>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</si>
  <si>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</si>
  <si>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</si>
  <si>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</si>
  <si>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</si>
  <si>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</si>
  <si>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</si>
  <si>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</si>
  <si>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</si>
  <si>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</si>
  <si>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</si>
  <si>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</si>
  <si>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</si>
  <si>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</si>
  <si>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</si>
  <si>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</si>
  <si>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</si>
  <si>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</si>
  <si>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</si>
  <si>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</si>
  <si>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</si>
  <si>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</si>
  <si>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</si>
  <si>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</si>
  <si>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</si>
  <si>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</si>
  <si>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</si>
  <si>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</si>
  <si>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</si>
  <si>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</si>
  <si>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</si>
  <si>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</si>
  <si>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</si>
  <si>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</si>
  <si>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</si>
  <si>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</si>
  <si>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</si>
  <si>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</si>
  <si>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</si>
  <si>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</si>
  <si>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</si>
  <si>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</si>
  <si>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</si>
  <si>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</si>
  <si>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</si>
  <si>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</si>
  <si>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</si>
  <si>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</si>
  <si>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</si>
  <si>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</si>
  <si>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</si>
  <si>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</si>
  <si>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</si>
  <si>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</si>
  <si>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</si>
  <si>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</si>
  <si>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</si>
  <si>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</si>
  <si>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</si>
  <si>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</si>
  <si>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</si>
  <si>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</si>
  <si>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</si>
  <si>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</si>
  <si>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</si>
  <si>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</si>
  <si>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</si>
  <si>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</si>
  <si>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</si>
  <si>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</si>
  <si>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</si>
  <si>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</si>
  <si>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</si>
  <si>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</si>
  <si>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</si>
  <si>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</si>
  <si>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</si>
  <si>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</si>
  <si>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</si>
  <si>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</si>
  <si>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</si>
  <si>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</si>
  <si>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</si>
  <si>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</si>
  <si>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</si>
  <si>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</si>
  <si>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</si>
  <si>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</si>
  <si>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</si>
  <si>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</si>
  <si>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</si>
  <si>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</si>
  <si>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</si>
  <si>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</si>
  <si>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</si>
  <si>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</si>
  <si>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</si>
  <si>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</si>
  <si>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</si>
  <si>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</si>
  <si>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</si>
  <si>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</si>
  <si>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</si>
  <si>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</si>
  <si>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</si>
  <si>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</si>
  <si>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</si>
  <si>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</si>
  <si>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</si>
  <si>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</si>
  <si>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</si>
  <si>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</si>
  <si>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</si>
  <si>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</si>
  <si>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</si>
  <si>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</si>
  <si>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</si>
  <si>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</si>
  <si>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</si>
  <si>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</si>
  <si>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</si>
  <si>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</si>
  <si>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</si>
  <si>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</si>
  <si>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</si>
  <si>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</si>
  <si>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</si>
  <si>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</si>
  <si>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</si>
  <si>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</si>
  <si>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</si>
  <si>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</si>
  <si>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</si>
  <si>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</si>
  <si>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</si>
  <si>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</si>
  <si>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</si>
  <si>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</si>
  <si>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</si>
  <si>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</si>
  <si>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</si>
  <si>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</si>
  <si>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</si>
  <si>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</si>
  <si>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</si>
  <si>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</si>
  <si>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</si>
  <si>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</si>
  <si>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</si>
  <si>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</si>
  <si>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</si>
  <si>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</si>
  <si>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</si>
  <si>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</si>
  <si>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</si>
  <si>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</si>
  <si>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</si>
  <si>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</si>
  <si>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</si>
  <si>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</si>
  <si>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</si>
  <si>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</si>
  <si>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</si>
  <si>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</si>
  <si>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</si>
  <si>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</si>
  <si>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</si>
  <si>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</si>
  <si>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</si>
  <si>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</si>
  <si>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</si>
  <si>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</si>
  <si>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</si>
  <si>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</si>
  <si>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</si>
  <si>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</si>
  <si>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</si>
  <si>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</si>
  <si>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</si>
  <si>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</si>
  <si>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</si>
  <si>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</si>
  <si>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</si>
  <si>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</si>
  <si>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</si>
  <si>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</si>
  <si>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</si>
  <si>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</si>
  <si>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</si>
  <si>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</si>
  <si>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</si>
  <si>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</si>
  <si>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</si>
  <si>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</si>
  <si>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</si>
  <si>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</si>
  <si>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</si>
  <si>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</si>
  <si>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</si>
  <si>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</si>
  <si>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</si>
  <si>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</si>
  <si>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</si>
  <si>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</si>
  <si>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</si>
  <si>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</si>
  <si>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</si>
  <si>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</si>
  <si>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</si>
  <si>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</si>
  <si>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</si>
  <si>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</si>
  <si>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</si>
  <si>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</si>
  <si>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</si>
  <si>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</si>
  <si>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</si>
  <si>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</si>
  <si>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</si>
  <si>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</si>
  <si>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</si>
  <si>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</si>
  <si>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</si>
  <si>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</si>
  <si>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</si>
  <si>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</si>
  <si>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</si>
  <si>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</si>
  <si>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</si>
  <si>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</si>
  <si>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</si>
  <si>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</si>
  <si>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</si>
  <si>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</si>
  <si>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</si>
  <si>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</si>
  <si>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</si>
  <si>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</si>
  <si>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</si>
  <si>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</si>
  <si>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</si>
  <si>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</si>
  <si>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</si>
  <si>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</si>
  <si>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</si>
  <si>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</si>
  <si>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</si>
  <si>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</si>
  <si>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</si>
  <si>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</si>
  <si>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</si>
  <si>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</si>
  <si>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</si>
  <si>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</si>
  <si>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</si>
  <si>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</si>
  <si>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</si>
  <si>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</si>
  <si>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</si>
  <si>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</si>
  <si>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</si>
  <si>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</si>
  <si>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</si>
  <si>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</si>
  <si>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</si>
  <si>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</si>
  <si>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</si>
  <si>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</si>
  <si>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</si>
  <si>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</si>
  <si>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</si>
  <si>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</si>
  <si>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</si>
  <si>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</si>
  <si>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</si>
  <si>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</si>
  <si>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</si>
  <si>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</si>
  <si>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</si>
  <si>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</si>
  <si>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</si>
  <si>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</si>
  <si>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</si>
  <si>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</si>
  <si>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</si>
  <si>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</si>
  <si>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</si>
  <si>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</si>
  <si>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</si>
  <si>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</si>
  <si>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</si>
  <si>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</si>
  <si>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</si>
  <si>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</si>
  <si>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</si>
  <si>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</si>
  <si>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</si>
  <si>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</si>
  <si>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</si>
  <si>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</si>
  <si>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</si>
  <si>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</si>
  <si>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</si>
  <si>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</si>
  <si>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</si>
  <si>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</si>
  <si>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</si>
  <si>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</si>
  <si>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</si>
  <si>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</si>
  <si>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</si>
  <si>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</si>
  <si>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</si>
  <si>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</si>
  <si>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</si>
  <si>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</si>
  <si>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</si>
  <si>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</si>
  <si>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</si>
  <si>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</si>
  <si>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</si>
  <si>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</si>
  <si>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</si>
  <si>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</si>
  <si>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</si>
  <si>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</si>
  <si>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</si>
  <si>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</si>
  <si>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</si>
  <si>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</si>
  <si>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</si>
  <si>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</si>
  <si>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</si>
  <si>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</si>
  <si>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</si>
  <si>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</si>
  <si>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</si>
  <si>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</si>
  <si>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</si>
  <si>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</si>
  <si>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</si>
  <si>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</si>
  <si>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</si>
  <si>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</si>
  <si>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</si>
  <si>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</si>
  <si>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</si>
  <si>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</si>
  <si>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</si>
  <si>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</si>
  <si>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</si>
  <si>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</si>
  <si>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</si>
  <si>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</si>
  <si>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</si>
  <si>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</si>
  <si>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</si>
  <si>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</si>
  <si>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</si>
  <si>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</si>
  <si>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</si>
  <si>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</si>
  <si>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</si>
  <si>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</si>
  <si>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</si>
  <si>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</si>
  <si>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</si>
  <si>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</si>
  <si>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</si>
  <si>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</si>
  <si>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</si>
  <si>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</si>
  <si>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</si>
  <si>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</si>
  <si>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</si>
  <si>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</si>
  <si>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</si>
  <si>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</si>
  <si>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</si>
  <si>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</si>
  <si>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</si>
  <si>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</si>
  <si>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</si>
  <si>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</si>
  <si>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</si>
  <si>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</si>
  <si>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</si>
  <si>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</si>
  <si>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</si>
  <si>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</si>
  <si>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</si>
  <si>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</si>
  <si>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</si>
  <si>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</si>
  <si>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</si>
  <si>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</si>
  <si>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</si>
  <si>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</si>
  <si>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</si>
  <si>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</si>
  <si>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</si>
  <si>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</si>
  <si>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</si>
  <si>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</si>
  <si>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</si>
  <si>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</si>
  <si>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</si>
  <si>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</si>
  <si>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</si>
  <si>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</si>
  <si>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</si>
  <si>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</si>
  <si>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</si>
  <si>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</si>
  <si>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</si>
  <si>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</si>
  <si>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</si>
  <si>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</si>
  <si>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</si>
  <si>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</si>
  <si>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</si>
  <si>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</si>
  <si>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</si>
  <si>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</si>
  <si>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</si>
  <si>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</si>
  <si>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</si>
  <si>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</si>
  <si>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</si>
  <si>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</si>
  <si>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</si>
  <si>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</si>
  <si>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</si>
  <si>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</si>
  <si>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</si>
  <si>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</si>
  <si>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</si>
  <si>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</si>
  <si>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</si>
  <si>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</si>
  <si>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</si>
  <si>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</si>
  <si>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</si>
  <si>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</si>
  <si>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</si>
  <si>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</si>
  <si>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</si>
  <si>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</si>
  <si>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</si>
  <si>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</si>
  <si>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</si>
  <si>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</si>
  <si>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</si>
  <si>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</si>
  <si>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</si>
  <si>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</si>
  <si>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</si>
  <si>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</si>
  <si>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</si>
  <si>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</si>
  <si>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</si>
  <si>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</si>
  <si>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</si>
  <si>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</si>
  <si>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</si>
  <si>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</si>
  <si>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</si>
  <si>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</si>
  <si>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</si>
  <si>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</si>
  <si>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</si>
  <si>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</si>
  <si>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</si>
  <si>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</si>
  <si>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</si>
  <si>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</si>
  <si>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</si>
  <si>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</si>
  <si>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</si>
  <si>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</si>
  <si>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</si>
  <si>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</si>
  <si>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</si>
  <si>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</si>
  <si>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</si>
  <si>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</si>
  <si>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</si>
  <si>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</si>
  <si>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</si>
  <si>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</si>
  <si>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</si>
  <si>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</si>
  <si>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</si>
  <si>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</si>
  <si>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</si>
  <si>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</si>
  <si>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</si>
  <si>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</si>
  <si>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</si>
  <si>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</si>
  <si>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</si>
  <si>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</si>
  <si>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</si>
  <si>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</si>
  <si>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</si>
  <si>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</si>
  <si>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</si>
  <si>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</si>
  <si>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</si>
  <si>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</si>
  <si>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</si>
  <si>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</si>
  <si>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</si>
  <si>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</si>
  <si>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</si>
  <si>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</si>
  <si>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</si>
  <si>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</si>
  <si>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</si>
  <si>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</si>
  <si>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</si>
  <si>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</si>
  <si>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</si>
  <si>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</si>
  <si>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</si>
  <si>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</si>
  <si>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</si>
  <si>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</si>
  <si>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</si>
  <si>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</si>
  <si>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</si>
  <si>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</si>
  <si>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</si>
  <si>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</si>
  <si>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</si>
  <si>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</si>
  <si>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</si>
  <si>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</si>
  <si>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</si>
  <si>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</si>
  <si>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</si>
  <si>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</si>
  <si>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</si>
  <si>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</si>
  <si>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</si>
  <si>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</si>
  <si>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</si>
  <si>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</si>
  <si>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</si>
  <si>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</si>
  <si>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</si>
  <si>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</si>
  <si>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</si>
  <si>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</si>
  <si>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</si>
  <si>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</si>
  <si>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</si>
  <si>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</si>
  <si>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</si>
  <si>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</si>
  <si>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</si>
  <si>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</si>
  <si>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</si>
  <si>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</si>
  <si>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</si>
  <si>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</si>
  <si>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</si>
  <si>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</si>
  <si>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</si>
  <si>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</si>
  <si>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</si>
  <si>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</si>
  <si>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</si>
  <si>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</si>
  <si>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</si>
  <si>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</si>
  <si>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</si>
  <si>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</si>
  <si>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</si>
  <si>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</si>
  <si>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</si>
  <si>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</si>
  <si>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</si>
  <si>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</si>
  <si>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</si>
  <si>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</si>
  <si>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</si>
  <si>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</si>
  <si>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</si>
  <si>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</si>
  <si>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</si>
  <si>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</si>
  <si>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</si>
  <si>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</si>
  <si>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</si>
  <si>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</si>
  <si>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</si>
  <si>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</si>
  <si>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</si>
  <si>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</si>
  <si>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</si>
  <si>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</si>
  <si>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</si>
  <si>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</si>
  <si>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</si>
  <si>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</si>
  <si>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</si>
  <si>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</si>
  <si>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</si>
  <si>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</si>
  <si>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</si>
  <si>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</si>
  <si>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</si>
  <si>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</si>
  <si>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</si>
  <si>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</si>
  <si>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</si>
  <si>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</si>
  <si>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</si>
  <si>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</si>
  <si>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</si>
  <si>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</si>
  <si>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</si>
  <si>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</si>
  <si>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</si>
  <si>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</si>
  <si>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</si>
  <si>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</si>
  <si>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</si>
  <si>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</si>
  <si>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</si>
  <si>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</si>
  <si>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</si>
  <si>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</si>
  <si>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</si>
  <si>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</si>
  <si>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</si>
  <si>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</si>
  <si>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</si>
  <si>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</si>
  <si>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</si>
  <si>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</si>
  <si>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</si>
  <si>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</si>
  <si>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</si>
  <si>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</si>
  <si>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</si>
  <si>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</si>
  <si>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</si>
  <si>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</si>
  <si>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</si>
  <si>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</si>
  <si>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</si>
  <si>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</si>
  <si>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</si>
  <si>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</si>
  <si>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</si>
  <si>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</si>
  <si>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</si>
  <si>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</si>
  <si>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</si>
  <si>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</si>
  <si>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</si>
  <si>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</si>
  <si>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</si>
  <si>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</si>
  <si>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</si>
  <si>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</si>
  <si>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</si>
  <si>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</si>
  <si>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</si>
  <si>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</si>
  <si>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</si>
  <si>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</si>
  <si>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</si>
  <si>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</si>
  <si>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</si>
  <si>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</si>
  <si>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</si>
  <si>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</si>
  <si>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</si>
  <si>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</si>
  <si>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</si>
  <si>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</si>
  <si>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</si>
  <si>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</si>
  <si>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</si>
  <si>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</si>
  <si>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</si>
  <si>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</si>
  <si>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</si>
  <si>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</si>
  <si>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</si>
  <si>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</si>
  <si>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</si>
  <si>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</si>
  <si>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</si>
  <si>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</si>
  <si>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</si>
  <si>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</si>
  <si>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</si>
  <si>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</si>
  <si>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</si>
  <si>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</si>
  <si>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</si>
  <si>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</si>
  <si>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</si>
  <si>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</si>
  <si>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</si>
  <si>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</si>
  <si>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</si>
  <si>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</si>
  <si>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</si>
  <si>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</si>
  <si>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</si>
  <si>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</si>
  <si>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</si>
  <si>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</si>
  <si>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</si>
  <si>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</si>
  <si>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</si>
  <si>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</si>
  <si>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</si>
  <si>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</si>
  <si>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</si>
  <si>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</si>
  <si>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</si>
  <si>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</si>
  <si>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</si>
  <si>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</si>
  <si>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</si>
  <si>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</si>
  <si>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</si>
  <si>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</si>
  <si>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</si>
  <si>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</si>
  <si>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</si>
  <si>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</si>
  <si>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</si>
  <si>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</si>
  <si>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</si>
  <si>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</si>
  <si>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</si>
  <si>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</si>
  <si>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</si>
  <si>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</si>
  <si>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</si>
  <si>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</si>
  <si>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</si>
  <si>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</si>
  <si>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</si>
  <si>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</si>
  <si>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</si>
  <si>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</si>
  <si>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</si>
  <si>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</si>
  <si>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</si>
  <si>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</si>
  <si>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</si>
  <si>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</si>
  <si>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</si>
  <si>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</si>
  <si>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</si>
  <si>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</si>
  <si>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</si>
  <si>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</si>
  <si>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</si>
  <si>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</si>
  <si>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</si>
  <si>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</si>
  <si>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</si>
  <si>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</si>
  <si>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</si>
  <si>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</si>
  <si>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</si>
  <si>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</si>
  <si>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</si>
  <si>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</si>
  <si>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</si>
  <si>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</si>
  <si>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</si>
  <si>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</si>
  <si>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</si>
  <si>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</si>
  <si>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</si>
  <si>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</si>
  <si>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</si>
  <si>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</si>
  <si>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</si>
  <si>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</si>
  <si>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</si>
  <si>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</si>
  <si>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</si>
  <si>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</si>
  <si>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</si>
  <si>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</si>
  <si>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</si>
  <si>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</si>
  <si>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</si>
  <si>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</si>
  <si>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</si>
  <si>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</si>
  <si>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</si>
  <si>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</si>
  <si>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</si>
  <si>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</si>
  <si>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</si>
  <si>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</si>
  <si>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</si>
  <si>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</si>
  <si>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</si>
  <si>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</si>
  <si>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</si>
  <si>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</si>
  <si>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</si>
  <si>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</si>
  <si>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</si>
  <si>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</si>
  <si>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</si>
  <si>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</si>
  <si>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</si>
  <si>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</si>
  <si>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</si>
  <si>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</si>
  <si>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</si>
  <si>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</si>
  <si>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</si>
  <si>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</si>
  <si>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</si>
  <si>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</si>
  <si>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</si>
  <si>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</si>
  <si>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</si>
  <si>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</si>
  <si>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</si>
  <si>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</si>
  <si>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</si>
  <si>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</si>
  <si>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</si>
  <si>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</si>
  <si>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</si>
  <si>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</si>
  <si>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</si>
  <si>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</si>
  <si>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</si>
  <si>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</si>
  <si>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</si>
  <si>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</si>
  <si>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</si>
  <si>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</si>
  <si>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</si>
  <si>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</si>
  <si>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</si>
  <si>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</si>
  <si>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</si>
  <si>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</si>
  <si>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</si>
  <si>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</si>
  <si>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</si>
  <si>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</si>
  <si>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</si>
  <si>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</si>
  <si>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</si>
  <si>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</si>
  <si>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</si>
  <si>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</si>
  <si>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</si>
  <si>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</si>
  <si>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</si>
  <si>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</si>
  <si>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</si>
  <si>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</si>
  <si>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</si>
  <si>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</si>
  <si>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</si>
  <si>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</si>
  <si>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</si>
  <si>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</si>
  <si>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</si>
  <si>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</si>
  <si>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</si>
  <si>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</si>
  <si>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</si>
  <si>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</si>
  <si>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</si>
  <si>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</si>
  <si>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</si>
  <si>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</si>
  <si>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</si>
  <si>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</si>
  <si>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</si>
  <si>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</si>
  <si>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</si>
  <si>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</si>
  <si>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</si>
  <si>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</si>
  <si>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</si>
  <si>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</si>
  <si>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</si>
  <si>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</si>
  <si>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</si>
  <si>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</si>
  <si>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</si>
  <si>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</si>
  <si>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</si>
  <si>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</si>
  <si>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</si>
  <si>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</si>
  <si>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</si>
  <si>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</si>
  <si>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</si>
  <si>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</si>
  <si>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</si>
  <si>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</si>
  <si>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</si>
  <si>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</si>
  <si>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</si>
  <si>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</si>
  <si>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</si>
  <si>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</si>
  <si>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</si>
  <si>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</si>
  <si>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</si>
  <si>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</si>
  <si>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</si>
  <si>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</si>
  <si>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</si>
  <si>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</si>
  <si>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</si>
  <si>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</si>
  <si>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</si>
  <si>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</si>
  <si>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</si>
  <si>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</si>
  <si>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</si>
  <si>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</si>
  <si>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</si>
  <si>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</si>
  <si>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</si>
  <si>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</si>
  <si>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</si>
  <si>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</si>
  <si>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</si>
  <si>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</si>
  <si>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</si>
  <si>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</si>
  <si>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</si>
  <si>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</si>
  <si>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</si>
  <si>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</si>
  <si>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</si>
  <si>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</si>
  <si>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</si>
  <si>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</si>
  <si>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</si>
  <si>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</si>
  <si>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</si>
  <si>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</si>
  <si>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</si>
  <si>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</si>
  <si>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</si>
  <si>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</si>
  <si>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</si>
  <si>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</si>
  <si>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</si>
  <si>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</si>
  <si>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</si>
  <si>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</si>
  <si>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</si>
  <si>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</si>
  <si>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</si>
  <si>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</si>
  <si>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</si>
  <si>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</si>
  <si>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</si>
  <si>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</si>
  <si>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</si>
  <si>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</si>
  <si>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</si>
  <si>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</si>
  <si>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</si>
  <si>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</si>
  <si>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</si>
  <si>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</si>
  <si>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</si>
  <si>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</si>
  <si>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</si>
  <si>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</si>
  <si>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</si>
  <si>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</si>
  <si>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</si>
  <si>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</si>
  <si>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</si>
  <si>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</si>
  <si>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</si>
  <si>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</si>
  <si>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</si>
  <si>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</si>
  <si>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</si>
  <si>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</si>
  <si>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</si>
  <si>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</si>
  <si>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</si>
  <si>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</si>
  <si>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</si>
  <si>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</si>
  <si>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</si>
  <si>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</si>
  <si>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</si>
  <si>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</si>
  <si>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</si>
  <si>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</si>
  <si>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</si>
  <si>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</si>
  <si>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</si>
  <si>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</si>
  <si>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</si>
  <si>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</si>
  <si>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</si>
  <si>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</si>
  <si>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</si>
  <si>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</si>
  <si>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</si>
  <si>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</si>
  <si>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</si>
  <si>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</si>
  <si>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</si>
  <si>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</si>
  <si>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</si>
  <si>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</si>
  <si>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</si>
  <si>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</si>
  <si>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</si>
  <si>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</si>
  <si>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</si>
  <si>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</si>
  <si>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</si>
  <si>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</si>
  <si>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</si>
  <si>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</si>
  <si>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</si>
  <si>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</si>
  <si>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</si>
  <si>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</si>
  <si>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</si>
  <si>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</si>
  <si>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</si>
  <si>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</si>
  <si>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</si>
  <si>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</si>
  <si>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</si>
  <si>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</si>
  <si>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</si>
  <si>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</si>
  <si>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</si>
  <si>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</si>
  <si>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</si>
  <si>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</si>
  <si>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</si>
  <si>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</si>
  <si>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</si>
  <si>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</si>
  <si>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</si>
  <si>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</si>
  <si>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</si>
  <si>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</si>
  <si>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</si>
  <si>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</si>
  <si>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</si>
  <si>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</si>
  <si>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</si>
  <si>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</si>
  <si>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</si>
  <si>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</si>
  <si>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</si>
  <si>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</si>
  <si>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</si>
  <si>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</si>
  <si>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</si>
  <si>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</si>
  <si>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</si>
  <si>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</si>
  <si>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</si>
  <si>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</si>
  <si>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</si>
  <si>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</si>
  <si>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</si>
  <si>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</si>
  <si>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</si>
  <si>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</si>
  <si>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</si>
  <si>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</si>
  <si>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</si>
  <si>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</si>
  <si>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</si>
  <si>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</si>
  <si>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</si>
  <si>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</si>
  <si>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</si>
  <si>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</si>
  <si>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</si>
  <si>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</si>
  <si>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</si>
  <si>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</si>
  <si>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</si>
  <si>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</si>
  <si>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</si>
  <si>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</si>
  <si>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</si>
  <si>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</si>
  <si>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</si>
  <si>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</si>
  <si>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</si>
  <si>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</si>
  <si>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</si>
  <si>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</si>
  <si>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</si>
  <si>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</si>
  <si>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</si>
  <si>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</si>
  <si>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</si>
  <si>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</si>
  <si>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</si>
  <si>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</si>
  <si>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</si>
  <si>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</si>
  <si>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</si>
  <si>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</si>
  <si>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</si>
  <si>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</si>
  <si>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</si>
  <si>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</si>
  <si>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</si>
  <si>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</si>
  <si>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</si>
  <si>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</si>
  <si>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</si>
  <si>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</si>
  <si>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</si>
  <si>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</si>
  <si>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</si>
  <si>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</si>
  <si>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</si>
  <si>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</si>
  <si>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</si>
  <si>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</si>
  <si>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</si>
  <si>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</si>
  <si>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</si>
  <si>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</si>
  <si>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</si>
  <si>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</si>
  <si>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</si>
  <si>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</si>
  <si>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</si>
  <si>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</si>
  <si>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</si>
  <si>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</si>
  <si>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</si>
  <si>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</si>
  <si>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</si>
  <si>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</si>
  <si>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</si>
  <si>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</si>
  <si>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</si>
  <si>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</si>
  <si>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</si>
  <si>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</si>
  <si>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</si>
  <si>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</si>
  <si>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</si>
  <si>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</si>
  <si>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</si>
  <si>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</si>
  <si>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</si>
  <si>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</si>
  <si>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</si>
  <si>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</si>
  <si>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</si>
  <si>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</si>
  <si>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</si>
  <si>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</si>
  <si>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</si>
  <si>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</si>
  <si>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</si>
  <si>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</si>
  <si>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</si>
  <si>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</si>
  <si>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</si>
  <si>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</si>
  <si>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</si>
  <si>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</si>
  <si>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</si>
  <si>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</si>
  <si>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</si>
  <si>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</si>
  <si>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</si>
  <si>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</si>
  <si>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</si>
  <si>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</si>
  <si>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</si>
  <si>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</si>
  <si>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</si>
  <si>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</si>
  <si>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</si>
  <si>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</si>
  <si>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</si>
  <si>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</si>
  <si>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</si>
  <si>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</si>
  <si>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</si>
  <si>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</si>
  <si>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</si>
  <si>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</si>
  <si>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</si>
  <si>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</si>
  <si>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</si>
  <si>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</si>
  <si>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</si>
  <si>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</si>
  <si>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</si>
  <si>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</si>
  <si>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</si>
  <si>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</si>
  <si>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</si>
  <si>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</si>
  <si>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</si>
  <si>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</si>
  <si>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</si>
  <si>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</si>
  <si>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</si>
  <si>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</si>
  <si>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</si>
  <si>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</si>
  <si>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</si>
  <si>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</si>
  <si>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</si>
  <si>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</si>
  <si>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</si>
  <si>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</si>
  <si>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</si>
  <si>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</si>
  <si>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</si>
  <si>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</si>
  <si>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</si>
  <si>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</si>
  <si>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</si>
  <si>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</si>
  <si>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</si>
  <si>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</si>
  <si>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</si>
  <si>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</si>
  <si>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</si>
  <si>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</si>
  <si>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</si>
  <si>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</si>
  <si>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</si>
  <si>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</si>
  <si>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</si>
  <si>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</si>
  <si>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</si>
  <si>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</si>
  <si>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</si>
  <si>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</si>
  <si>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</si>
  <si>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</si>
  <si>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</si>
  <si>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</si>
  <si>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</si>
  <si>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</si>
  <si>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</si>
  <si>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</si>
  <si>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</si>
  <si>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</si>
  <si>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</si>
  <si>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</si>
  <si>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</si>
  <si>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</si>
  <si>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</si>
  <si>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</si>
  <si>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</si>
  <si>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</si>
  <si>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</si>
  <si>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</si>
  <si>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</si>
  <si>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</si>
  <si>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</si>
  <si>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</si>
  <si>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</si>
  <si>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</si>
  <si>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</si>
  <si>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</si>
  <si>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</si>
  <si>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</si>
  <si>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</si>
  <si>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</si>
  <si>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</si>
  <si>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</si>
  <si>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</si>
  <si>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</si>
  <si>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</si>
  <si>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</si>
  <si>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</si>
  <si>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</si>
  <si>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</si>
  <si>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</si>
  <si>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</si>
  <si>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</si>
  <si>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</si>
  <si>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</si>
  <si>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</si>
  <si>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</si>
  <si>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</si>
  <si>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</si>
  <si>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</si>
  <si>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</si>
  <si>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</si>
  <si>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</si>
  <si>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</si>
  <si>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</si>
  <si>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</si>
  <si>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</si>
  <si>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</si>
  <si>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</si>
  <si>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</si>
  <si>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</si>
  <si>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</si>
  <si>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</si>
  <si>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</si>
  <si>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</si>
  <si>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</si>
  <si>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</si>
  <si>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</si>
  <si>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</si>
  <si>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</si>
  <si>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</si>
  <si>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</si>
  <si>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</si>
  <si>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</si>
  <si>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</si>
  <si>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</si>
  <si>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</si>
  <si>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</si>
  <si>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</si>
  <si>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</si>
  <si>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</si>
  <si>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</si>
  <si>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</si>
  <si>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</si>
  <si>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</si>
  <si>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</si>
  <si>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</si>
  <si>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</si>
  <si>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</si>
  <si>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</si>
  <si>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</si>
  <si>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</si>
  <si>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</si>
  <si>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</si>
  <si>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</si>
  <si>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</si>
  <si>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</si>
  <si>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</si>
  <si>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</si>
  <si>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</si>
  <si>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</si>
  <si>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</si>
  <si>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</si>
  <si>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</si>
  <si>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</si>
  <si>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</si>
  <si>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</si>
  <si>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</si>
  <si>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</si>
  <si>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</si>
  <si>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</si>
  <si>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</si>
  <si>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</si>
  <si>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</si>
  <si>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</si>
  <si>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</si>
  <si>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</si>
  <si>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</si>
  <si>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</si>
  <si>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</si>
  <si>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</si>
  <si>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</si>
  <si>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</si>
  <si>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</si>
  <si>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</si>
  <si>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</si>
  <si>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</si>
  <si>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</si>
  <si>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</si>
  <si>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</si>
  <si>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</si>
  <si>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</si>
  <si>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</si>
  <si>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</si>
  <si>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</si>
  <si>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</si>
  <si>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</si>
  <si>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</si>
  <si>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</si>
  <si>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</si>
  <si>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</si>
  <si>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</si>
  <si>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</si>
  <si>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</si>
  <si>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</si>
  <si>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</si>
  <si>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</si>
  <si>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</si>
  <si>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</si>
  <si>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</si>
  <si>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</si>
  <si>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</si>
  <si>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</si>
  <si>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</si>
  <si>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</si>
  <si>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</si>
  <si>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</si>
  <si>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</si>
  <si>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</si>
  <si>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</si>
  <si>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</si>
  <si>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</si>
  <si>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</si>
  <si>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</si>
  <si>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</si>
  <si>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</si>
  <si>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</si>
  <si>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</si>
  <si>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</si>
  <si>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</si>
  <si>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</si>
  <si>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</si>
  <si>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</si>
  <si>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</si>
  <si>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</si>
  <si>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</si>
  <si>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</si>
  <si>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</si>
  <si>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</si>
  <si>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</si>
  <si>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</si>
  <si>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</si>
  <si>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</si>
  <si>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</si>
  <si>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</si>
  <si>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</si>
  <si>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</si>
  <si>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</si>
  <si>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</si>
  <si>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</si>
  <si>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</si>
  <si>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</si>
  <si>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</si>
  <si>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</si>
  <si>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</si>
  <si>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</si>
  <si>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</si>
  <si>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</si>
  <si>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</si>
  <si>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</si>
  <si>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</si>
  <si>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</si>
  <si>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</si>
  <si>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</si>
  <si>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</si>
  <si>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</si>
  <si>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</si>
  <si>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</si>
  <si>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</si>
  <si>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</si>
  <si>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</si>
  <si>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</si>
  <si>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</si>
  <si>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</si>
  <si>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</si>
  <si>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</si>
  <si>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</si>
  <si>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</si>
  <si>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</si>
  <si>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</si>
  <si>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</si>
  <si>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</si>
  <si>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</si>
  <si>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</si>
  <si>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</si>
  <si>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</si>
  <si>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</si>
  <si>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</si>
  <si>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</si>
  <si>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</si>
  <si>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</si>
  <si>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</si>
  <si>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</si>
  <si>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</si>
  <si>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</si>
  <si>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</si>
  <si>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</si>
  <si>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</si>
  <si>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</si>
  <si>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</si>
  <si>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</si>
  <si>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</si>
  <si>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</si>
  <si>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</si>
  <si>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</si>
  <si>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</si>
  <si>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</si>
  <si>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</si>
  <si>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</si>
  <si>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</si>
  <si>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</si>
  <si>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</si>
  <si>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</si>
  <si>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</si>
  <si>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</si>
  <si>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</si>
  <si>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</si>
  <si>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</si>
  <si>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</si>
  <si>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</si>
  <si>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</si>
  <si>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</si>
  <si>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</si>
  <si>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</si>
  <si>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</si>
  <si>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</si>
  <si>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</si>
  <si>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</si>
  <si>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</si>
  <si>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</si>
  <si>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</si>
  <si>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</si>
  <si>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</si>
  <si>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</si>
  <si>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</si>
  <si>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</si>
  <si>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</si>
  <si>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</si>
  <si>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</si>
  <si>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</si>
  <si>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</si>
  <si>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</si>
  <si>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</si>
  <si>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</si>
  <si>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</si>
  <si>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</si>
  <si>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</si>
  <si>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</si>
  <si>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</si>
  <si>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</si>
  <si>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</si>
  <si>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</si>
  <si>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</si>
  <si>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</si>
  <si>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</si>
  <si>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</si>
  <si>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</si>
  <si>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</si>
  <si>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</si>
  <si>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</si>
  <si>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</si>
  <si>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</si>
  <si>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</si>
  <si>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</si>
  <si>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</si>
  <si>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</si>
  <si>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</si>
  <si>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</si>
  <si>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</si>
  <si>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</si>
  <si>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</si>
  <si>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</si>
  <si>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</si>
  <si>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</si>
  <si>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</si>
  <si>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</si>
  <si>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</si>
  <si>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</si>
  <si>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</si>
  <si>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</si>
  <si>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</si>
  <si>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</si>
  <si>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</si>
  <si>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</si>
  <si>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</si>
  <si>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</si>
  <si>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</si>
  <si>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</si>
  <si>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</si>
  <si>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</si>
  <si>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</si>
  <si>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</si>
  <si>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</si>
  <si>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</si>
  <si>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</si>
  <si>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</si>
  <si>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</si>
  <si>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</si>
  <si>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</si>
  <si>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</si>
  <si>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</si>
  <si>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</si>
  <si>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</si>
  <si>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</si>
  <si>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</si>
  <si>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</si>
  <si>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</si>
  <si>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</si>
  <si>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</si>
  <si>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</si>
  <si>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</si>
  <si>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</si>
  <si>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</si>
  <si>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</si>
  <si>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</si>
  <si>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</si>
  <si>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</si>
  <si>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</si>
  <si>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</si>
  <si>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</si>
  <si>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</si>
  <si>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</si>
  <si>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</si>
  <si>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</si>
  <si>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</si>
  <si>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</si>
  <si>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</si>
  <si>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</si>
  <si>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</si>
  <si>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</si>
  <si>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</si>
  <si>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</si>
  <si>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</si>
  <si>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</si>
  <si>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</si>
  <si>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</si>
  <si>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</si>
  <si>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</si>
  <si>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</si>
  <si>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</si>
  <si>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</si>
  <si>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</si>
  <si>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</si>
  <si>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</si>
  <si>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</si>
  <si>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</si>
  <si>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</si>
  <si>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</si>
  <si>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</si>
  <si>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</si>
  <si>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</si>
  <si>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</si>
  <si>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</si>
  <si>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</si>
  <si>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</si>
  <si>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</si>
  <si>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</si>
  <si>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</si>
  <si>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</si>
  <si>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</si>
  <si>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</si>
  <si>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</si>
  <si>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</si>
  <si>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</si>
  <si>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</si>
  <si>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</si>
  <si>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</si>
  <si>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</si>
  <si>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</si>
  <si>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</si>
  <si>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</si>
  <si>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</si>
  <si>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</si>
  <si>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</si>
  <si>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</si>
  <si>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</si>
  <si>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</si>
  <si>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</si>
  <si>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</si>
  <si>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</si>
  <si>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</si>
  <si>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</si>
  <si>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</si>
  <si>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</si>
  <si>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</si>
  <si>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</si>
  <si>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</si>
  <si>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</si>
  <si>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</si>
  <si>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</si>
  <si>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</si>
  <si>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</si>
  <si>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</si>
  <si>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</si>
  <si>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</si>
  <si>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</si>
  <si>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</si>
  <si>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</si>
  <si>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</si>
  <si>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</si>
  <si>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</si>
  <si>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</si>
  <si>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</si>
  <si>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</si>
  <si>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</si>
  <si>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</si>
  <si>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</si>
  <si>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</si>
  <si>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</si>
  <si>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</si>
  <si>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</si>
  <si>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</si>
  <si>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</si>
  <si>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</si>
  <si>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</si>
  <si>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</si>
  <si>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</si>
  <si>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</si>
  <si>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</si>
  <si>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</si>
  <si>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</si>
  <si>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</si>
  <si>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</si>
  <si>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</si>
  <si>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</si>
  <si>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</si>
  <si>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</si>
  <si>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</si>
  <si>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</si>
  <si>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</si>
  <si>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</si>
  <si>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</si>
  <si>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</si>
  <si>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</si>
  <si>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</si>
  <si>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</si>
  <si>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</si>
  <si>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</si>
  <si>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</si>
  <si>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</si>
  <si>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</si>
  <si>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</si>
  <si>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</si>
  <si>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</si>
  <si>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</si>
  <si>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</si>
  <si>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</si>
  <si>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</si>
  <si>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</si>
  <si>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</si>
  <si>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</si>
  <si>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</si>
  <si>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</si>
  <si>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</si>
  <si>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</si>
  <si>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</si>
  <si>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</si>
  <si>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</si>
  <si>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</si>
  <si>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</si>
  <si>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</si>
  <si>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</si>
  <si>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</si>
  <si>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</si>
  <si>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</si>
  <si>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</si>
  <si>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</si>
  <si>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</si>
  <si>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</si>
  <si>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</si>
  <si>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</si>
  <si>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</si>
  <si>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</si>
  <si>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</si>
  <si>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</si>
  <si>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</si>
  <si>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</si>
  <si>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</si>
  <si>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</si>
  <si>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</si>
  <si>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</si>
  <si>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</si>
  <si>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</si>
  <si>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</si>
  <si>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</si>
  <si>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</si>
  <si>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</si>
  <si>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</si>
  <si>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</si>
  <si>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</si>
  <si>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</si>
  <si>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</si>
  <si>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</si>
  <si>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</si>
  <si>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</si>
  <si>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</si>
  <si>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</si>
  <si>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</si>
  <si>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</si>
  <si>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</si>
  <si>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</si>
  <si>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</si>
  <si>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</si>
  <si>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</si>
  <si>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</si>
  <si>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</si>
  <si>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</si>
  <si>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</si>
  <si>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</si>
  <si>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</si>
  <si>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</si>
  <si>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</si>
  <si>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</si>
  <si>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</si>
  <si>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</si>
  <si>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</si>
  <si>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</si>
  <si>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</si>
  <si>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</si>
  <si>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</si>
  <si>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</si>
  <si>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</si>
  <si>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</si>
  <si>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</si>
  <si>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</si>
  <si>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</si>
  <si>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</si>
  <si>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</si>
  <si>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</si>
  <si>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</si>
  <si>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</si>
  <si>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</si>
  <si>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</si>
  <si>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</si>
  <si>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</si>
  <si>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</si>
  <si>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</si>
  <si>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</si>
  <si>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</si>
  <si>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</si>
  <si>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</si>
  <si>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</si>
  <si>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</si>
  <si>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</si>
  <si>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</si>
  <si>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</si>
  <si>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</si>
  <si>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</si>
  <si>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</si>
  <si>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</si>
  <si>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</si>
  <si>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</si>
  <si>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</si>
  <si>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</si>
  <si>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</si>
  <si>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</si>
  <si>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</si>
  <si>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</si>
  <si>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</si>
  <si>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</si>
  <si>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</si>
  <si>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</si>
  <si>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</si>
  <si>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</si>
  <si>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</si>
  <si>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</si>
  <si>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</si>
  <si>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</si>
  <si>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</si>
  <si>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</si>
  <si>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</si>
  <si>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</si>
  <si>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</si>
  <si>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</si>
  <si>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</si>
  <si>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</si>
  <si>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</si>
  <si>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</si>
  <si>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</si>
  <si>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</si>
  <si>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</si>
  <si>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</si>
  <si>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</si>
  <si>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</si>
  <si>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</si>
  <si>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</si>
  <si>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</si>
  <si>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</si>
  <si>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</si>
  <si>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</si>
  <si>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</si>
  <si>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</si>
  <si>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</si>
  <si>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</si>
  <si>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</si>
  <si>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</si>
  <si>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</si>
  <si>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</si>
  <si>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</si>
  <si>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</si>
  <si>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</si>
  <si>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</si>
  <si>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</si>
  <si>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</si>
  <si>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</si>
  <si>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</si>
  <si>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</si>
  <si>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</si>
  <si>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</si>
  <si>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</si>
  <si>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</si>
  <si>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</si>
  <si>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</si>
  <si>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</si>
  <si>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</si>
  <si>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</si>
  <si>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</si>
  <si>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</si>
  <si>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</si>
  <si>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</si>
  <si>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</si>
  <si>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</si>
  <si>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</si>
  <si>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</si>
  <si>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</si>
  <si>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</si>
  <si>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</si>
  <si>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</si>
  <si>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</si>
  <si>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</si>
  <si>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</si>
  <si>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</si>
  <si>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</si>
  <si>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</si>
  <si>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</si>
  <si>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</si>
  <si>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</si>
  <si>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</si>
  <si>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</si>
  <si>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</si>
  <si>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</si>
  <si>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</si>
  <si>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</si>
  <si>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</si>
  <si>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</si>
  <si>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</si>
  <si>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</si>
  <si>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</si>
  <si>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</si>
  <si>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</si>
  <si>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</si>
  <si>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</si>
  <si>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</si>
  <si>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</si>
  <si>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</si>
  <si>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</si>
  <si>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</si>
  <si>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</si>
  <si>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</si>
  <si>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</si>
  <si>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</si>
  <si>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</si>
  <si>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</si>
  <si>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</si>
  <si>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</si>
  <si>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</si>
  <si>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</si>
  <si>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</si>
  <si>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</si>
  <si>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</si>
  <si>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</si>
  <si>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</si>
  <si>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</si>
  <si>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</si>
  <si>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</si>
  <si>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</si>
  <si>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</si>
  <si>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</si>
  <si>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</si>
  <si>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</si>
  <si>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</si>
  <si>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</si>
  <si>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</si>
  <si>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</si>
  <si>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</si>
  <si>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</si>
  <si>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</si>
  <si>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</si>
  <si>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</si>
  <si>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</si>
  <si>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</si>
  <si>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</si>
  <si>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</si>
  <si>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</si>
  <si>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</si>
  <si>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</si>
  <si>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</si>
  <si>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</si>
  <si>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</si>
  <si>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</si>
  <si>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</si>
  <si>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</si>
  <si>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</si>
  <si>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</si>
  <si>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</si>
  <si>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</si>
  <si>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</si>
  <si>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</si>
  <si>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</si>
  <si>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</si>
  <si>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</si>
  <si>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</si>
  <si>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</si>
  <si>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</si>
  <si>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</si>
  <si>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</si>
  <si>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</si>
  <si>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</si>
  <si>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</si>
  <si>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</si>
  <si>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</si>
  <si>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</si>
  <si>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</si>
  <si>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</si>
  <si>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</si>
  <si>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</si>
  <si>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</si>
  <si>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</si>
  <si>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</si>
  <si>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</si>
  <si>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</si>
  <si>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</si>
  <si>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</si>
  <si>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</si>
  <si>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</si>
  <si>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</si>
  <si>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</si>
  <si>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</si>
  <si>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</si>
  <si>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</si>
  <si>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</si>
  <si>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</si>
  <si>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</si>
  <si>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</si>
  <si>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</si>
  <si>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</si>
  <si>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</si>
  <si>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</si>
  <si>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</si>
  <si>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</si>
  <si>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</si>
  <si>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</si>
  <si>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</si>
  <si>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</si>
  <si>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</si>
  <si>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</si>
  <si>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</si>
  <si>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</si>
  <si>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</si>
  <si>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</si>
  <si>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</si>
  <si>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</si>
  <si>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</si>
  <si>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</si>
  <si>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</si>
  <si>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</si>
  <si>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</si>
  <si>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</si>
  <si>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</si>
  <si>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</si>
  <si>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</si>
  <si>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</si>
  <si>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</si>
  <si>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</si>
  <si>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</si>
  <si>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</si>
  <si>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</si>
  <si>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</si>
  <si>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</si>
  <si>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</si>
  <si>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</si>
  <si>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</si>
  <si>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</si>
  <si>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</si>
  <si>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</si>
  <si>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</si>
  <si>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</si>
  <si>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</si>
  <si>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</si>
  <si>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</si>
  <si>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</si>
  <si>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</si>
  <si>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</si>
  <si>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</si>
  <si>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</si>
  <si>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</si>
  <si>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</si>
  <si>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</si>
  <si>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</si>
  <si>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</si>
  <si>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</si>
  <si>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</si>
  <si>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</si>
  <si>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</si>
  <si>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</si>
  <si>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</si>
  <si>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</si>
  <si>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</si>
  <si>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</si>
  <si>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</si>
  <si>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</si>
  <si>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</si>
  <si>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</si>
  <si>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</si>
  <si>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</si>
  <si>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</si>
  <si>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</si>
  <si>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</si>
  <si>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</si>
  <si>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</si>
  <si>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</si>
  <si>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</si>
  <si>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</si>
  <si>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</si>
  <si>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</si>
  <si>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</si>
  <si>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</si>
  <si>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</si>
  <si>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</si>
  <si>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</si>
  <si>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</si>
  <si>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</si>
  <si>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</si>
  <si>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</si>
  <si>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</si>
  <si>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</si>
  <si>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</si>
  <si>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</si>
  <si>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</si>
  <si>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</si>
  <si>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</si>
  <si>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</si>
  <si>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</si>
  <si>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</si>
  <si>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</si>
  <si>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</si>
  <si>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</si>
  <si>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</si>
  <si>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</si>
  <si>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</si>
  <si>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</si>
  <si>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</si>
  <si>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</si>
  <si>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</si>
  <si>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</si>
  <si>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</si>
  <si>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</si>
  <si>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</si>
  <si>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</si>
  <si>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</si>
  <si>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</si>
  <si>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</si>
  <si>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</si>
  <si>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</si>
  <si>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</si>
  <si>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</si>
  <si>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</si>
  <si>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</si>
  <si>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</si>
  <si>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</si>
  <si>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</si>
  <si>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</si>
  <si>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</si>
  <si>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</si>
  <si>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</si>
  <si>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</si>
  <si>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</si>
  <si>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</si>
  <si>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</si>
  <si>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</si>
  <si>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</si>
  <si>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</si>
  <si>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</si>
  <si>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</si>
  <si>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</si>
  <si>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</si>
  <si>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</si>
  <si>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</si>
  <si>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</si>
  <si>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</si>
  <si>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</si>
  <si>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</si>
  <si>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</si>
  <si>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</si>
  <si>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</si>
  <si>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</si>
  <si>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</si>
  <si>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</si>
  <si>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</si>
  <si>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</si>
  <si>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</si>
  <si>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</si>
  <si>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</si>
  <si>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</si>
  <si>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</si>
  <si>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</si>
  <si>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</si>
  <si>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</si>
  <si>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</si>
  <si>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</si>
  <si>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</si>
  <si>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</si>
  <si>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</si>
  <si>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</si>
  <si>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</si>
  <si>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</si>
  <si>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</si>
  <si>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</si>
  <si>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</si>
  <si>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</si>
  <si>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</si>
  <si>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</si>
  <si>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</si>
  <si>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</si>
  <si>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</si>
  <si>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</si>
  <si>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</si>
  <si>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</si>
  <si>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</si>
  <si>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</si>
  <si>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</si>
  <si>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</si>
  <si>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</si>
  <si>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</si>
  <si>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</si>
  <si>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</si>
  <si>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</si>
  <si>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</si>
  <si>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</si>
  <si>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</si>
  <si>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</si>
  <si>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</si>
  <si>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</si>
  <si>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</si>
  <si>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</si>
  <si>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</si>
  <si>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</si>
  <si>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</si>
  <si>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</si>
  <si>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</si>
  <si>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</si>
  <si>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</si>
  <si>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</si>
  <si>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</si>
  <si>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</si>
  <si>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</si>
  <si>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</si>
  <si>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</si>
  <si>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</si>
  <si>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</si>
  <si>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</si>
  <si>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</si>
  <si>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</si>
  <si>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</si>
  <si>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</si>
  <si>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</si>
  <si>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</si>
  <si>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</si>
  <si>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</si>
  <si>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</si>
  <si>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</si>
  <si>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</si>
  <si>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</si>
  <si>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</si>
  <si>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</si>
  <si>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</si>
  <si>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</si>
  <si>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</si>
  <si>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</si>
  <si>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</si>
  <si>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</si>
  <si>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</si>
  <si>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</si>
  <si>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</si>
  <si>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</si>
  <si>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</si>
  <si>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</si>
  <si>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</si>
  <si>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</si>
  <si>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</si>
  <si>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</si>
  <si>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</si>
  <si>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</si>
  <si>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</si>
  <si>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</si>
  <si>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</si>
  <si>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</si>
  <si>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</si>
  <si>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</si>
  <si>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</si>
  <si>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</si>
  <si>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</si>
  <si>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</si>
  <si>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</si>
  <si>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</si>
  <si>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</si>
  <si>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</si>
  <si>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</si>
  <si>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</si>
  <si>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</si>
  <si>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</si>
  <si>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</si>
  <si>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</si>
  <si>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</si>
  <si>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</si>
  <si>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</si>
  <si>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</si>
  <si>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</si>
  <si>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</si>
  <si>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</si>
  <si>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</si>
  <si>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</si>
  <si>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</si>
  <si>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</si>
  <si>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</si>
  <si>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</si>
  <si>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</si>
  <si>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</si>
  <si>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</si>
  <si>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</si>
  <si>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</si>
  <si>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</si>
  <si>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</si>
  <si>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</si>
  <si>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</si>
  <si>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</si>
  <si>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</si>
  <si>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</si>
  <si>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</si>
  <si>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</si>
  <si>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</si>
  <si>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</si>
  <si>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</si>
  <si>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</si>
  <si>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</si>
  <si>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</si>
  <si>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</si>
  <si>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</si>
  <si>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</si>
  <si>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</si>
  <si>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</si>
  <si>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</si>
  <si>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</si>
  <si>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</si>
  <si>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</si>
  <si>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</si>
  <si>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</si>
  <si>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</si>
  <si>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</si>
  <si>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</si>
  <si>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</si>
  <si>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</si>
  <si>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</si>
  <si>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</si>
  <si>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</si>
  <si>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</si>
  <si>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</si>
  <si>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</si>
  <si>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</si>
  <si>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</si>
  <si>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</si>
  <si>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</si>
  <si>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</si>
  <si>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</si>
  <si>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</si>
  <si>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</si>
  <si>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</si>
  <si>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</si>
  <si>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</si>
  <si>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</si>
  <si>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</si>
  <si>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</si>
  <si>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</si>
  <si>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</si>
  <si>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</si>
  <si>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</si>
  <si>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</si>
  <si>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</si>
  <si>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</si>
  <si>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</si>
  <si>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</si>
  <si>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</si>
  <si>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</si>
  <si>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</si>
  <si>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</si>
  <si>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</si>
  <si>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</si>
  <si>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</si>
  <si>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</si>
  <si>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</si>
  <si>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</si>
  <si>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</si>
  <si>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</si>
  <si>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</si>
  <si>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</si>
  <si>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</si>
  <si>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</si>
  <si>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</si>
  <si>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</si>
  <si>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</si>
  <si>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</si>
  <si>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</si>
  <si>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</si>
  <si>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</si>
  <si>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</si>
  <si>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</si>
  <si>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</si>
  <si>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</si>
  <si>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</si>
  <si>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</si>
  <si>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</si>
  <si>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</si>
  <si>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</si>
  <si>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</si>
  <si>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</si>
  <si>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</si>
  <si>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</si>
  <si>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</si>
  <si>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</si>
  <si>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</si>
  <si>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</si>
  <si>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</si>
  <si>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</si>
  <si>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</si>
  <si>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</si>
  <si>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</si>
  <si>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</si>
  <si>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</si>
  <si>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</si>
  <si>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</si>
  <si>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</si>
  <si>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</si>
  <si>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</si>
  <si>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</si>
  <si>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</si>
  <si>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</si>
  <si>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</si>
  <si>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</si>
  <si>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</si>
  <si>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</si>
  <si>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</si>
  <si>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</si>
  <si>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</si>
  <si>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</si>
  <si>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</si>
  <si>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</si>
  <si>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</si>
  <si>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</si>
  <si>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</si>
  <si>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</si>
  <si>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</si>
  <si>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</si>
  <si>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</si>
  <si>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</si>
  <si>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</si>
  <si>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</si>
  <si>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</si>
  <si>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</si>
  <si>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</si>
  <si>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</si>
  <si>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</si>
  <si>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</si>
  <si>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</si>
  <si>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</si>
  <si>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</si>
  <si>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</si>
  <si>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</si>
  <si>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</si>
  <si>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</si>
  <si>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</si>
  <si>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</si>
  <si>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</si>
  <si>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</si>
  <si>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</si>
  <si>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</si>
  <si>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</si>
  <si>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</si>
  <si>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</si>
  <si>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</si>
  <si>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</si>
  <si>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</si>
  <si>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</si>
  <si>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</si>
  <si>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</si>
  <si>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</si>
  <si>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</si>
  <si>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</si>
  <si>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</si>
  <si>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</si>
  <si>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</si>
  <si>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</si>
  <si>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</si>
  <si>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</si>
  <si>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</si>
  <si>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</si>
  <si>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</si>
  <si>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</si>
  <si>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</si>
  <si>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</si>
  <si>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</si>
  <si>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</si>
  <si>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</si>
  <si>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</si>
  <si>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</si>
  <si>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</si>
  <si>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</si>
  <si>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</si>
  <si>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</si>
  <si>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</si>
  <si>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</si>
  <si>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</si>
  <si>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</si>
  <si>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</si>
  <si>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</si>
  <si>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</si>
  <si>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</si>
  <si>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</si>
  <si>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</si>
  <si>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</si>
  <si>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</si>
  <si>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</si>
  <si>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</si>
  <si>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</si>
  <si>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</si>
  <si>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</si>
  <si>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</si>
  <si>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</si>
  <si>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</si>
  <si>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</si>
  <si>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</si>
  <si>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</si>
  <si>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</si>
  <si>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</si>
  <si>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</si>
  <si>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</si>
  <si>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</si>
  <si>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</si>
  <si>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</si>
  <si>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</si>
  <si>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</si>
  <si>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</si>
  <si>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</si>
  <si>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</si>
  <si>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</si>
  <si>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</si>
  <si>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</si>
  <si>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</si>
  <si>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</si>
  <si>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</si>
  <si>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</si>
  <si>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</si>
  <si>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</si>
  <si>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</si>
  <si>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</si>
  <si>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</si>
  <si>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</si>
  <si>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</si>
  <si>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</si>
  <si>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</si>
  <si>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</si>
  <si>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</si>
  <si>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</si>
  <si>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</si>
  <si>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</si>
  <si>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</si>
  <si>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</si>
  <si>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</si>
  <si>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</si>
  <si>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</si>
  <si>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</si>
  <si>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</si>
  <si>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</si>
  <si>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</si>
  <si>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</si>
  <si>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</si>
  <si>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</si>
  <si>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</si>
  <si>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</si>
  <si>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</si>
  <si>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</si>
  <si>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</si>
  <si>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</si>
  <si>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</si>
  <si>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</si>
  <si>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</si>
  <si>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</si>
  <si>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</si>
  <si>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</si>
  <si>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</si>
  <si>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</si>
  <si>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</si>
  <si>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</si>
  <si>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</si>
  <si>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</si>
  <si>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</si>
  <si>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</si>
  <si>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</si>
  <si>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</si>
  <si>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</si>
  <si>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</si>
  <si>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</si>
  <si>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</si>
  <si>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</si>
  <si>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</si>
  <si>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</si>
  <si>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</si>
  <si>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</si>
  <si>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</si>
  <si>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</si>
  <si>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</si>
  <si>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</si>
  <si>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</si>
  <si>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</si>
  <si>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</si>
  <si>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</si>
  <si>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</si>
  <si>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</si>
  <si>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</si>
  <si>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</si>
  <si>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</si>
  <si>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</si>
  <si>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</si>
  <si>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</si>
  <si>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</si>
  <si>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</si>
  <si>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</si>
  <si>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</si>
  <si>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</si>
  <si>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</si>
  <si>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</si>
  <si>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</si>
  <si>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</si>
  <si>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</si>
  <si>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</si>
  <si>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</si>
  <si>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</si>
  <si>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</si>
  <si>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TERESA DE JESUS HERNANDEZ SALGADO</t>
  </si>
  <si>
    <t>TERESA DE JESUS HENANDEZ SALGADO</t>
  </si>
  <si>
    <t>CL. 5 C. No. 42-23 CALI - VALLE</t>
  </si>
  <si>
    <t>3173790887</t>
  </si>
  <si>
    <t>CL. 5 C No. 42-23 CALI - VALLE</t>
  </si>
  <si>
    <t>f.fundacoba@hotmail.com</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</si>
  <si>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</si>
  <si>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</si>
  <si>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</si>
  <si>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</si>
  <si>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</si>
  <si>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</si>
  <si>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</si>
  <si>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</si>
  <si>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</si>
  <si>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</si>
  <si>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</si>
  <si>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</si>
  <si>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</si>
  <si>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</si>
  <si>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</si>
  <si>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</si>
  <si>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</si>
  <si>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</si>
  <si>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</si>
  <si>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</si>
  <si>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</si>
  <si>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</si>
  <si>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</si>
  <si>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</si>
  <si>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</si>
  <si>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</si>
  <si>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</si>
  <si>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</si>
  <si>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</si>
  <si>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</si>
  <si>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</si>
  <si>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</si>
  <si>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</si>
  <si>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76007282020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</si>
  <si>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</si>
  <si>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</si>
  <si>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</si>
  <si>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</si>
  <si>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</si>
  <si>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</si>
  <si>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</si>
  <si>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</si>
  <si>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</si>
  <si>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</si>
  <si>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</si>
  <si>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</si>
  <si>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</si>
  <si>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</si>
  <si>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</si>
  <si>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</si>
  <si>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</si>
  <si>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</si>
  <si>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</si>
  <si>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</si>
  <si>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</si>
  <si>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2021-76-10001837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</si>
  <si>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</si>
  <si>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DE CONFORMIDAD CON LAS DIRECTRICES LIN EAMIENTOS Y PARAMETROS ESTABLECIDOS POR EL ICBF ASI COMO REGULAR LAS RELACIONES ENTRE LAS PARTES DERIVADAS DE LA ENTREGA DE APORTES DEL ICBF A LA ENTIDAD ADMINISTRADORA DE SERVICIO PARA QUE ESTA ASUMA CON SU PERSONAL Y BAJO SU EXCLUSIVA RESPONSABILIDAD DICHA ATENCION LA CUAL SE PRESTARA EN LAS MODALDADES DE HOGARES INFANTILES EN LAS UNIDADES DE ATENCION JURISDICCION DE LOS CENTROS ZONALES DE LA REGIONAL VALLE DEL INSTITUTO COLOMBIANO DE BIENESTAR FAMILIAR TENIENDO EN CUENTA EL VALOR DE LA CANASTA DE REFERENCIA ESTABLECIDA EN LOS DOCUMENTOS TECNICOS OPERATIVOS DE LA MODALIDAD EN DESARROLLO DEL PRESENTE CONTRATO SE ATENDERA UN NUMERO DE 275 NIÑOS Y NIÑAS MENORES DE 5 AÑOS Y/O HASTA SU INGRESO AL SISTEMA EDUCATIVO, DEACUERDO CON LOS CRITERIOS DE FOCALIZACION DEFINIDOS POR EL ICBF EN DICHO MOMENTO </t>
  </si>
  <si>
    <t>4143026906</t>
  </si>
  <si>
    <t>PRESTAR SERVICIO DE ATENCION INTEGRAL A LA PRIMERA INFANCIA A LOS NIÑOS Y NIÑAS MENORS DE 5 AÑOS MUJERES GESTANTES Y LACTANTES QUE PERTENENSCA A LA POBLACION EN CONDICION DE VULNERABILIDAD EN EL MARCO DE LA ESTRATEGIA NACIONAL PARA LA ATENCION INTEGRAL PARA LA PRIMERA INFANCIA DE CERO A SIEMPRE EN LA MODALIDAD FAMILIAR Y EL MARCO DEL CONVENIO 1342 DE 2014 SUSCRITO ENTRE EL MUNICIPIO DE SANTIAGO DE CALI Y EL ICBF CON OPORTUNIDAD PERTINENCIAL Y CAIDAD A CORDE CON LA FICHA EBI 02039986 VIGENCIA 2015</t>
  </si>
  <si>
    <t>ATENDER A LA PRIMERA INFANCIA EN EL MARCO DE LA ESTRATEGIA DE CERO A SIEMPRE DE CONFORMIDAD CON LAS DIRECTRICES LIN EAMIENTOS Y PARAMETROS ESTABLECIDOS POR EL ICBF ASI COMO REGULAR LAS RELACIONES ENTRE LAS PARTES DERIVADAS DE LA ENTREGA DE APORTES DEL ICBF A LA ENTIDAD ADMINISTRADORA DE SERVICIO PARA QUE ESTA ASUMA CON SU PERSONAL Y BAJO SU EXCLUSIVA RESPONSABILIDAD DICHA ATENCION</t>
  </si>
  <si>
    <t>SI</t>
  </si>
  <si>
    <t>76.26.16.356</t>
  </si>
  <si>
    <t>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</si>
  <si>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SECRETARIA DE EDUCACION MUNICIPAL</t>
  </si>
  <si>
    <t>4143.0.26.400 de 2016</t>
  </si>
  <si>
    <t xml:space="preserve">PRESTAR SERVICIO DE ATENCIÓN INTEGRAL A LA PRIMERA INFANCIA, A LOS NIÑOS Y NIÑAS MENORES DE CINCO(5) AÑOS, MUJERES GESTANTES Y MADRES LACTANTES QUE PERTENEZCAN A LA POBLACIÓN EN CONDICIÓN DE VULNERABILIDAD,  EN EL MARCO DE LA ESTRATEGIA NACIONAL PARA LA ATENCIÓN INTEGRAL A LA PRIMERA INFANCIA DE CERO  A SIEMPRE EN LA MODALIDAD FAMILIAR, Y EL MARCO DEL CONVENIO INTERADMINISTRATIVO 0911 DE 2016 SUSCRITO ENTRE EL MUNICIPIO DE SANTIAGO DE CALI Y EL ICBF CON OPORTUNIDAD, PERTINENCIA Y CALIDAD. ACORDE CON LA FICHA EBI 02039986 VIGENCIA 2016 </t>
  </si>
  <si>
    <t>4143.0.26.904. de 2016</t>
  </si>
  <si>
    <t xml:space="preserve"> Prestar servicios  de  atención  integra¡  a  la  primera  ¡nfancia,  a
las   niñ'as  y   niños  en   grado  transición,   en-el   marco  de   ia
Política  de  Estado  de  Cero  a .S¡empre`-,Piloto  modalidad
Grado Transic¡ón .con atención  integrai cie conformidac! con el
manual     operativo     y     en      '    el`   marco     dei     Convenio
interadministrativo  76.25.16.755     de  2016,   suscrito  entre  eI
Municipio  de  Sant.iago  de  Cali  y  el   ICBF  con   oportunidád,
pertinencia  y  caI¡dad.  Acorde  con  la    Ficha  EB¡  02040132  -
Vigenc¡a 2016.</t>
  </si>
  <si>
    <t>ALCALDIA Y ICBF</t>
  </si>
  <si>
    <t>4146.010.26.1.1322</t>
  </si>
  <si>
    <t>PRESTAR SERVICIO DE ATENCION INTEGRAL A LA PRIMERA INFANCIA A LOS NIÑOS Y NIÑAS MENORS DE 5 AÑOS MUJERES GESTANTES Y MADRES LACTANTES QUE PERTENENSCA A LA POBLACION EN CONDICION DE VULNERABILIDAD EN EL MARCO DE LA POLITICA DEL ESTADO PARA EL DESARROLLO INTEGRAL PARA LA PRIMERA INFANCIA EN LA MODALIDAD FAMILIAR EN EL MARCO DEL CONVENIO INTERADMISTRATIVO NI. 76,26,17,923 DE 2017 SUSCRITO ENTRE EL MUNICIPIO DE SANTIAGO DE CALI Y EL ICBF CON OPORTUNIDAD, PERTINENCIA, Y CALIDAD ACORDE CON LA FICHA EBI  07044851</t>
  </si>
  <si>
    <t>ALCALDIA SECRETARIA DE BIENESTAR SOCIAL</t>
  </si>
  <si>
    <t>4146.010.26.1.1214</t>
  </si>
  <si>
    <t>4146.010.26.1.388</t>
  </si>
  <si>
    <t xml:space="preserve">PRESTAR SERVICIO DE ATENCION INTEGRAL A LA PRIMERA INFANCIA A LOS NIÑOS Y NIÑAS MENORS DE 5 AÑOS MUJERES GESTANTES Y MADRES LACTANTES QUE PERTENENSCA A LA POBLACION EN CONDICION DE VULNERABILIDAD EN EL MARCO DE LA POLITICA DEL ESTADO PARA EL DESARROLLO INTEGRAL PARA LA PRIMERA INFANCIA EN LA MODALIDAD FAMILIAR DE CONFORMIDAD CON EL PROYECTO DENOMINADO¨FORTALECIMIENTO DE LAS ESTRATEGIAS DE ATENCION INTEGRAL A LA PRIMERA INFANCIA EN EL MUNICIPIO DE SANTIAGO DE CALI BP 07044851 EN CUMPLIMIENTO DE LA LEY 1098 DE 2006  </t>
  </si>
  <si>
    <t>4146.010.26.1.1263</t>
  </si>
  <si>
    <t>CONTRATAR LA PRESTACION DE SERVICIO PARA LA ATENCION INTEGRAL EN LOS NIÑOS Y NIÑAS EN EDUCACION INICIAL DEACUERDO CON LO DISPUESTO EN LOS LINEAMIENTOS Y MANUALES OPERATIVOS DEL SERVICIO PREESCOLAR INTEGRAL EN EL MARCO DEL PROYECTO ¨FORTALECIMIENTO DE LA EDUCACION INICIAL EN EL MARCO DE LA ATENCION INTEGRAL PARA EL GRADO DE TRANSICION EN INSTITUCIONES EDUCATIVA OFICIALES DEL MUNICIPIO DE CALI FICHA EBI 2040132</t>
  </si>
  <si>
    <t>4143.010.26.617</t>
  </si>
  <si>
    <t>Contratar la prestación de servicios para la atención integral
en los niños y niñas en educación inicial, de acuerdo con lo
dispuesto en los lineamientos y manuales operativos del
servicio preescolar integral, en el marco de la política estatal
"De Cero a Siempre" y del cumplimiento del convenio
76.25.17.435 del 17 de abril 2017, celebrado entre el ICBF y
la Alcaldía de Santiago de Cali. Acorde con la Ficha EBI
02040132 — Vigencia 2017.</t>
  </si>
  <si>
    <t>4146.010.26.1.0250</t>
  </si>
  <si>
    <t xml:space="preserve">Prestar servicios de atención Integral a la primera infancia, a
las niñas y niños menores de cinco (5) años. que pertenezcan
a la población en condiciones de vulnerabilidad, en el marco
de la política del estado para el desarrollo fntagra! para la 
primera infancia en la modalidad institucional en marco del  
convenio interadministratlvo no 76.25.17.923 de 2017 suscrito
entre el municipio de Santiago de Call y el ICBF con 
oportunidad, pertinencia y calidad. Acorde con la ficha ebi 
07044851. </t>
  </si>
  <si>
    <t xml:space="preserve">ALCALDIA Y SECRETARIA DE BIENESTAR SOCIAL </t>
  </si>
  <si>
    <t>4146.010.26.1.1478</t>
  </si>
  <si>
    <t>Prestar servicios de Atención Integral a la Primera
Infancia, a las niñas y niños menores de cinco (5) años,
mujeres gestantes y madres lactantes que pertenezcan
a la población en condiciones de vulnerabilidad, en el
marco de la Política de Estado para el Desarrollo Integral
para la Primera Infancia en la Modalidad Familiar, y en 
marco 
del Convenio
Interadministrativo No. 
76.25.17.923 de 2017 suscrito entre el Municipio de
Santiago de Cali y el ICBF con oportunidad, pertinencia
v calidad. Acorde con la Ficha EBI 07044851</t>
  </si>
  <si>
    <t>4146.010.26.1.1905</t>
  </si>
  <si>
    <t>Prestar los servicíos de atención integral a la primera infancia,
a las niñas y niños menores de cinco (5) años, mujeres
gestantes y madres lactantes que pertenezcan a la población
en condiciones de vulnerabilidad, en el marco de la política de
estado para el desarrollo integra! para la Primera Infancia en las
modalidades institucional y familia, y en marco del convenio
interadminístrativo no 76.25.18.452, suscrito entre el municipio 
de Santiago de Cali y el ICBF con la oportunidad, pertinencia y 
calidad. Acorde con las ficha EBI 07044851.</t>
  </si>
  <si>
    <t xml:space="preserve">4143.010.26.640 </t>
  </si>
  <si>
    <t xml:space="preserve">PRESTACIÓN DE SERVICIOS PARA LA ATENCIÓN INTEGRAL
(ALIMENTACIÓN ESCOLAR, NUTRICION, ATENCIÓN
PSICOLOGICA, PEDAGOGICA ENTRE OTRAS) EN LOS NIÑOS
Y NIÑAS EN EDUCACIÓN INICIAL, DE ACUERDO CON LO
DISPUESTO EN LOS LINEAMIENTOS Y MANUALES
OPERATIVOS DEL SERVICIO PREESCOLAR INTEGRAL, EN EL
MARCO DE LA POLÍTICA ESTATAL "DE CERO A SIEMPRE" y 
DEL CUMPLIMIENTO DEL CONVENIO 76.25.17.924 DEL 10 de
Noviembre 2017, CELEBRADO ENTRE EL ICBF Y LA ALCALDÍA
DE SANTIAGO DE CALI. </t>
  </si>
  <si>
    <t>4143.010.26.645</t>
  </si>
  <si>
    <t>El Municipio de Santiago de Cali por medio de la
Secretaría de Educación de Cali contratar la
PRESTACIÓN DE SERVICIOS PARA LA ATENCIÓN
INTEGRAL (ALIMENTACIÓN ESCOLAR, NUTRICION,
ATENCIÓN PSICOLOGICA, PEDAGOGICA ENTRE
OTRAS) ÉN LOS NIÑOS Y NIÑAS EN EDUCACIÓN
INICIAL, DE ACUERDO CON LO DISPUESTO EN LOS
LINEAMIENTOS y
MANUALES OPERATIVOS DEL
SERVICIO PREESCOLAR INTEGRAL, EN EL MARCO
DE LA POLÍTICA ESTATAL "DE CERO A SIEMPRE"</t>
  </si>
  <si>
    <t xml:space="preserve">PRESTAR LOS SERVICIOS: HOGARES COMUNITARIOS DE BIENESTAR FAMILIAR,
AGRUPADOS Y FAMI DE CONFORMIDAD CON LAS DIRECTRICES, LINEAMIENTOS Y PARÁMETROS
ESTABLECIDOS POR EL ICBF, EN ARMONIA CON LA POLITICA DE ESTADO PARA EL DESARROLLO INTEGRAL
A LA PRIMERA INFANCIA DE CERO A SIEMPRE. </t>
  </si>
  <si>
    <t>76.26.18.864</t>
  </si>
  <si>
    <t xml:space="preserve">ICBF Y ALCALDIA MUNICIPAL </t>
  </si>
  <si>
    <t>4146.010.26.4.0605</t>
  </si>
  <si>
    <t>Prestar los servicios de Atención Integral a la
Primera Infancia en situación de 
vulnerabilidad de la ciudad de Santiago de 
Cali, en observancia a la Política de Estado
para el Desarrollo Integral para la Primera 
Objeto 
Infancia en la Modalidad Institucional y
familiar, 
en marco 
del Convenio 
lnteradministrativo No. No. 76.25.19.0358 del
31 de enero de 2019 celebrado entre el
Municipio de Santiago de Cali y el ICBF de
conformidad con la Ficha EBI No BP-
07044851</t>
  </si>
  <si>
    <t>76.26.14.546</t>
  </si>
  <si>
    <t>76.26.15.33</t>
  </si>
  <si>
    <t>76.26.16.409</t>
  </si>
  <si>
    <t>4143.010.27.005</t>
  </si>
  <si>
    <t>Anuar esfuersos  técnicos, administrativos y financieros para la atención integral de los niños y niñas en educacion inicial deacuerdo con lo dispuesto en el anexo tecnico para preescolar integral, del subproceso gestion de la educacion inicial en el marco de la atencion integral la serie de referentes tecnicos de educacion inicial en el marco de la atencion integral y la politica estatal de cero a ciempre acorde a la ficha EBI 02047380 VIGENCIA 2019</t>
  </si>
  <si>
    <t>4143.010.27.011</t>
  </si>
  <si>
    <t>AUNAR ESFUERZOS TECNICOS,
ADMINISTRATIVOS Y FINANCIEROS PARA
LA ATENCIÓN INTEGRAL DE LOS NIÑOS Y
NIÑAS EN EDUCACIÓN INICIAL, GRADO
TRANSICION, DE ACUERDO CON LO
DISPUESTO EN EL ANEXO TÉCNICO PARA
EL PREESCOLAR INTEGRAL, EN EL
SUBPROCESO GESTIÓN DE LA
EDUCACIÓN INICIAL EN EL MARCO DE LA
ATENCIÓN INTEGRAL, EN LA SERIE DE
REFERENTES TECNICOS DE LA</t>
  </si>
  <si>
    <t>AMUNAFRO</t>
  </si>
  <si>
    <t>C2005-004 de 2005</t>
  </si>
  <si>
    <t>IMPLEMENTACION DE LA ATENCION INTEGRAL A LA PRIMERA INFANCIA DE LA POBLACION AFRODESCENDIENTE DE EL MUNICIPIO DE SANTIAGO DE CALI.</t>
  </si>
  <si>
    <t>C2006-00116 de 2006</t>
  </si>
  <si>
    <t>C2011-028 de 2011</t>
  </si>
  <si>
    <t>C2008-0010 de 2008</t>
  </si>
  <si>
    <t>C2009-018 de 2009</t>
  </si>
  <si>
    <t>C2012-021 de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</si>
</sst>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9" zoomScale="70" zoomScaleNormal="70" zoomScaleSheetLayoutView="40" zoomScalePageLayoutView="40" workbookViewId="0">
      <selection activeCell="B75" sqref="B7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2" t="s">
        <v>1033</v>
      </c>
      <c r="I15" s="32" t="s">
        <v>2624</v>
      </c>
      <c r="J15" s="107"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8">
        <v>805023177</v>
      </c>
      <c r="C20" s="5"/>
      <c r="D20" s="73"/>
      <c r="E20" s="5"/>
      <c r="F20" s="5"/>
      <c r="G20" s="5"/>
      <c r="H20" s="242"/>
      <c r="I20" s="147" t="s">
        <v>1155</v>
      </c>
      <c r="J20" s="148" t="s">
        <v>1035</v>
      </c>
      <c r="K20" s="149">
        <v>1403118864</v>
      </c>
      <c r="L20" s="150">
        <v>44194</v>
      </c>
      <c r="M20" s="150">
        <v>44561</v>
      </c>
      <c r="N20" s="133">
        <f>+(M20-L20)/30</f>
        <v>12.233333333333333</v>
      </c>
      <c r="O20" s="136"/>
      <c r="U20" s="132"/>
      <c r="V20" s="104">
        <f ca="1">NOW()</f>
        <v>44194.5052</v>
      </c>
      <c r="W20" s="104">
        <f ca="1">NOW()</f>
        <v>44194.5052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FUNDACOBA</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2738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2785</v>
      </c>
      <c r="C48" s="122" t="s">
        <v>32</v>
      </c>
      <c r="D48" s="119" t="s">
        <v>2786</v>
      </c>
      <c r="E48" s="143">
        <v>38363</v>
      </c>
      <c r="F48" s="143">
        <v>42562</v>
      </c>
      <c r="G48" s="158">
        <f>IF(AND(E48&lt;&gt;"",F48&lt;&gt;""),((F48-E48)/30),"")</f>
        <v>139.96666666666667</v>
      </c>
      <c r="H48" s="113" t="s">
        <v>2787</v>
      </c>
      <c r="I48" s="112" t="s">
        <v>1155</v>
      </c>
      <c r="J48" s="112" t="s">
        <v>1035</v>
      </c>
      <c r="K48" s="115">
        <v>15250000</v>
      </c>
      <c r="L48" s="114" t="s">
        <v>1148</v>
      </c>
      <c r="M48" s="116">
        <v>1</v>
      </c>
      <c r="N48" s="114" t="s">
        <v>2634</v>
      </c>
      <c r="O48" s="114" t="s">
        <v>1148</v>
      </c>
      <c r="P48" s="78"/>
    </row>
    <row r="49" spans="1:16" s="6" customFormat="1" ht="24.75" customHeight="1" x14ac:dyDescent="0.25">
      <c r="A49" s="141">
        <v>2</v>
      </c>
      <c r="B49" s="110" t="s">
        <v>2785</v>
      </c>
      <c r="C49" s="111" t="s">
        <v>32</v>
      </c>
      <c r="D49" s="109" t="s">
        <v>2788</v>
      </c>
      <c r="E49" s="143">
        <v>38930</v>
      </c>
      <c r="F49" s="143">
        <v>39479</v>
      </c>
      <c r="G49" s="158">
        <f t="shared" ref="G49:G50" si="2">IF(AND(E49&lt;&gt;"",F49&lt;&gt;""),((F49-E49)/30),"")</f>
        <v>18.3</v>
      </c>
      <c r="H49" s="113" t="s">
        <v>2787</v>
      </c>
      <c r="I49" s="112" t="s">
        <v>1155</v>
      </c>
      <c r="J49" s="112" t="s">
        <v>1035</v>
      </c>
      <c r="K49" s="115">
        <v>22563363</v>
      </c>
      <c r="L49" s="114" t="s">
        <v>1148</v>
      </c>
      <c r="M49" s="116">
        <v>1</v>
      </c>
      <c r="N49" s="114" t="s">
        <v>2634</v>
      </c>
      <c r="O49" s="114" t="s">
        <v>1148</v>
      </c>
      <c r="P49" s="78"/>
    </row>
    <row r="50" spans="1:16" s="6" customFormat="1" ht="24.75" customHeight="1" x14ac:dyDescent="0.25">
      <c r="A50" s="141">
        <v>3</v>
      </c>
      <c r="B50" s="110" t="s">
        <v>2785</v>
      </c>
      <c r="C50" s="111" t="s">
        <v>32</v>
      </c>
      <c r="D50" s="109" t="s">
        <v>2789</v>
      </c>
      <c r="E50" s="143">
        <v>40616</v>
      </c>
      <c r="F50" s="143">
        <v>41166</v>
      </c>
      <c r="G50" s="158">
        <f t="shared" si="2"/>
        <v>18.333333333333332</v>
      </c>
      <c r="H50" s="118" t="s">
        <v>2787</v>
      </c>
      <c r="I50" s="112" t="s">
        <v>1155</v>
      </c>
      <c r="J50" s="112" t="s">
        <v>1035</v>
      </c>
      <c r="K50" s="115">
        <v>27250600</v>
      </c>
      <c r="L50" s="114" t="s">
        <v>1148</v>
      </c>
      <c r="M50" s="116">
        <v>1</v>
      </c>
      <c r="N50" s="114" t="s">
        <v>2634</v>
      </c>
      <c r="O50" s="114" t="s">
        <v>1148</v>
      </c>
      <c r="P50" s="78"/>
    </row>
    <row r="51" spans="1:16" s="6" customFormat="1" ht="24.75" customHeight="1" outlineLevel="1" x14ac:dyDescent="0.25">
      <c r="A51" s="141">
        <v>4</v>
      </c>
      <c r="B51" s="110" t="s">
        <v>2785</v>
      </c>
      <c r="C51" s="111" t="s">
        <v>32</v>
      </c>
      <c r="D51" s="109" t="s">
        <v>2790</v>
      </c>
      <c r="E51" s="143">
        <v>39498</v>
      </c>
      <c r="F51" s="143">
        <v>40045</v>
      </c>
      <c r="G51" s="158">
        <f t="shared" ref="G51:G107" si="3">IF(AND(E51&lt;&gt;"",F51&lt;&gt;""),((F51-E51)/30),"")</f>
        <v>18.233333333333334</v>
      </c>
      <c r="H51" s="113" t="s">
        <v>2787</v>
      </c>
      <c r="I51" s="112" t="s">
        <v>1155</v>
      </c>
      <c r="J51" s="112" t="s">
        <v>1035</v>
      </c>
      <c r="K51" s="115">
        <v>24840400</v>
      </c>
      <c r="L51" s="114" t="s">
        <v>1148</v>
      </c>
      <c r="M51" s="116">
        <v>1</v>
      </c>
      <c r="N51" s="114" t="s">
        <v>2634</v>
      </c>
      <c r="O51" s="114" t="s">
        <v>1148</v>
      </c>
      <c r="P51" s="78"/>
    </row>
    <row r="52" spans="1:16" s="7" customFormat="1" ht="24.75" customHeight="1" outlineLevel="1" x14ac:dyDescent="0.25">
      <c r="A52" s="142">
        <v>5</v>
      </c>
      <c r="B52" s="110" t="s">
        <v>2785</v>
      </c>
      <c r="C52" s="111" t="s">
        <v>32</v>
      </c>
      <c r="D52" s="109" t="s">
        <v>2791</v>
      </c>
      <c r="E52" s="143">
        <v>40057</v>
      </c>
      <c r="F52" s="143">
        <v>40603</v>
      </c>
      <c r="G52" s="158">
        <f t="shared" si="3"/>
        <v>18.2</v>
      </c>
      <c r="H52" s="118" t="s">
        <v>2787</v>
      </c>
      <c r="I52" s="112" t="s">
        <v>1155</v>
      </c>
      <c r="J52" s="112" t="s">
        <v>1035</v>
      </c>
      <c r="K52" s="115">
        <v>26350438</v>
      </c>
      <c r="L52" s="114" t="s">
        <v>1148</v>
      </c>
      <c r="M52" s="116">
        <v>1</v>
      </c>
      <c r="N52" s="114" t="s">
        <v>2634</v>
      </c>
      <c r="O52" s="114" t="s">
        <v>1148</v>
      </c>
      <c r="P52" s="79"/>
    </row>
    <row r="53" spans="1:16" s="7" customFormat="1" ht="24.75" customHeight="1" outlineLevel="1" x14ac:dyDescent="0.25">
      <c r="A53" s="142">
        <v>6</v>
      </c>
      <c r="B53" s="110" t="s">
        <v>2785</v>
      </c>
      <c r="C53" s="111" t="s">
        <v>32</v>
      </c>
      <c r="D53" s="109" t="s">
        <v>2792</v>
      </c>
      <c r="E53" s="143">
        <v>41177</v>
      </c>
      <c r="F53" s="143">
        <v>41722</v>
      </c>
      <c r="G53" s="158">
        <f t="shared" si="3"/>
        <v>18.166666666666668</v>
      </c>
      <c r="H53" s="118" t="s">
        <v>2787</v>
      </c>
      <c r="I53" s="112" t="s">
        <v>1155</v>
      </c>
      <c r="J53" s="112" t="s">
        <v>1035</v>
      </c>
      <c r="K53" s="115">
        <v>28865545</v>
      </c>
      <c r="L53" s="114" t="s">
        <v>1148</v>
      </c>
      <c r="M53" s="116">
        <v>1</v>
      </c>
      <c r="N53" s="114" t="s">
        <v>2634</v>
      </c>
      <c r="O53" s="114" t="s">
        <v>1148</v>
      </c>
      <c r="P53" s="79"/>
    </row>
    <row r="54" spans="1:16" s="7" customFormat="1" ht="24.75" customHeight="1" outlineLevel="1" x14ac:dyDescent="0.25">
      <c r="A54" s="142">
        <v>7</v>
      </c>
      <c r="B54" s="120" t="s">
        <v>2665</v>
      </c>
      <c r="C54" s="122" t="s">
        <v>31</v>
      </c>
      <c r="D54" s="119" t="s">
        <v>2778</v>
      </c>
      <c r="E54" s="143">
        <v>41850</v>
      </c>
      <c r="F54" s="143">
        <v>42003</v>
      </c>
      <c r="G54" s="158">
        <f t="shared" ref="G54:G64" si="4">IF(AND(E54&lt;&gt;"",F54&lt;&gt;""),((F54-E54)/30),"")</f>
        <v>5.0999999999999996</v>
      </c>
      <c r="H54" s="120" t="s">
        <v>2739</v>
      </c>
      <c r="I54" s="119" t="s">
        <v>1155</v>
      </c>
      <c r="J54" s="119" t="s">
        <v>1035</v>
      </c>
      <c r="K54" s="121">
        <v>239760675</v>
      </c>
      <c r="L54" s="122" t="s">
        <v>1148</v>
      </c>
      <c r="M54" s="116">
        <v>1</v>
      </c>
      <c r="N54" s="122" t="s">
        <v>27</v>
      </c>
      <c r="O54" s="122" t="s">
        <v>1148</v>
      </c>
      <c r="P54" s="79"/>
    </row>
    <row r="55" spans="1:16" s="7" customFormat="1" ht="24.75" customHeight="1" outlineLevel="1" x14ac:dyDescent="0.25">
      <c r="A55" s="142">
        <v>8</v>
      </c>
      <c r="B55" s="120" t="s">
        <v>2746</v>
      </c>
      <c r="C55" s="122" t="s">
        <v>31</v>
      </c>
      <c r="D55" s="119" t="s">
        <v>2740</v>
      </c>
      <c r="E55" s="143">
        <v>42327</v>
      </c>
      <c r="F55" s="143">
        <v>42369</v>
      </c>
      <c r="G55" s="158">
        <f t="shared" si="4"/>
        <v>1.4</v>
      </c>
      <c r="H55" s="120" t="s">
        <v>2741</v>
      </c>
      <c r="I55" s="119" t="s">
        <v>1155</v>
      </c>
      <c r="J55" s="119" t="s">
        <v>1035</v>
      </c>
      <c r="K55" s="121">
        <v>201454933</v>
      </c>
      <c r="L55" s="122" t="s">
        <v>1148</v>
      </c>
      <c r="M55" s="116">
        <v>1</v>
      </c>
      <c r="N55" s="122" t="s">
        <v>27</v>
      </c>
      <c r="O55" s="122" t="s">
        <v>1148</v>
      </c>
      <c r="P55" s="79"/>
    </row>
    <row r="56" spans="1:16" s="7" customFormat="1" ht="24.75" customHeight="1" outlineLevel="1" x14ac:dyDescent="0.25">
      <c r="A56" s="142">
        <v>9</v>
      </c>
      <c r="B56" s="120" t="s">
        <v>2665</v>
      </c>
      <c r="C56" s="122" t="s">
        <v>31</v>
      </c>
      <c r="D56" s="119" t="s">
        <v>2779</v>
      </c>
      <c r="E56" s="143">
        <v>42013</v>
      </c>
      <c r="F56" s="143">
        <v>42369</v>
      </c>
      <c r="G56" s="158">
        <f t="shared" si="4"/>
        <v>11.866666666666667</v>
      </c>
      <c r="H56" s="118" t="s">
        <v>2742</v>
      </c>
      <c r="I56" s="119" t="s">
        <v>1155</v>
      </c>
      <c r="J56" s="119" t="s">
        <v>1035</v>
      </c>
      <c r="K56" s="121">
        <v>595364650</v>
      </c>
      <c r="L56" s="122" t="s">
        <v>1148</v>
      </c>
      <c r="M56" s="116">
        <v>1</v>
      </c>
      <c r="N56" s="122" t="s">
        <v>27</v>
      </c>
      <c r="O56" s="122" t="s">
        <v>1148</v>
      </c>
      <c r="P56" s="79"/>
    </row>
    <row r="57" spans="1:16" s="7" customFormat="1" ht="24.75" customHeight="1" outlineLevel="1" x14ac:dyDescent="0.25">
      <c r="A57" s="142">
        <v>10</v>
      </c>
      <c r="B57" s="120" t="s">
        <v>2665</v>
      </c>
      <c r="C57" s="122" t="s">
        <v>31</v>
      </c>
      <c r="D57" s="119" t="s">
        <v>2744</v>
      </c>
      <c r="E57" s="143">
        <v>42398</v>
      </c>
      <c r="F57" s="143">
        <v>42719</v>
      </c>
      <c r="G57" s="158">
        <f t="shared" si="4"/>
        <v>10.7</v>
      </c>
      <c r="H57" s="120" t="s">
        <v>2745</v>
      </c>
      <c r="I57" s="119" t="s">
        <v>1155</v>
      </c>
      <c r="J57" s="119" t="s">
        <v>1035</v>
      </c>
      <c r="K57" s="121">
        <v>570702608</v>
      </c>
      <c r="L57" s="122" t="s">
        <v>1148</v>
      </c>
      <c r="M57" s="116">
        <v>1</v>
      </c>
      <c r="N57" s="122" t="s">
        <v>27</v>
      </c>
      <c r="O57" s="122" t="s">
        <v>1148</v>
      </c>
      <c r="P57" s="79"/>
    </row>
    <row r="58" spans="1:16" s="7" customFormat="1" ht="24.75" customHeight="1" outlineLevel="1" x14ac:dyDescent="0.25">
      <c r="A58" s="142">
        <v>11</v>
      </c>
      <c r="B58" s="120" t="s">
        <v>2665</v>
      </c>
      <c r="C58" s="122" t="s">
        <v>31</v>
      </c>
      <c r="D58" s="119" t="s">
        <v>2780</v>
      </c>
      <c r="E58" s="143">
        <v>42398</v>
      </c>
      <c r="F58" s="143">
        <v>42719</v>
      </c>
      <c r="G58" s="158">
        <f t="shared" si="4"/>
        <v>10.7</v>
      </c>
      <c r="H58" s="118" t="s">
        <v>2745</v>
      </c>
      <c r="I58" s="119" t="s">
        <v>1155</v>
      </c>
      <c r="J58" s="119" t="s">
        <v>1035</v>
      </c>
      <c r="K58" s="121">
        <v>553974329</v>
      </c>
      <c r="L58" s="122" t="s">
        <v>1148</v>
      </c>
      <c r="M58" s="116">
        <v>1</v>
      </c>
      <c r="N58" s="122" t="s">
        <v>27</v>
      </c>
      <c r="O58" s="122" t="s">
        <v>1148</v>
      </c>
      <c r="P58" s="79"/>
    </row>
    <row r="59" spans="1:16" s="7" customFormat="1" ht="24.75" customHeight="1" outlineLevel="1" x14ac:dyDescent="0.25">
      <c r="A59" s="142">
        <v>12</v>
      </c>
      <c r="B59" s="120" t="s">
        <v>2746</v>
      </c>
      <c r="C59" s="122" t="s">
        <v>31</v>
      </c>
      <c r="D59" s="119" t="s">
        <v>2747</v>
      </c>
      <c r="E59" s="143">
        <v>42440</v>
      </c>
      <c r="F59" s="143">
        <v>42734</v>
      </c>
      <c r="G59" s="158">
        <f t="shared" si="4"/>
        <v>9.8000000000000007</v>
      </c>
      <c r="H59" s="118" t="s">
        <v>2748</v>
      </c>
      <c r="I59" s="119" t="s">
        <v>1155</v>
      </c>
      <c r="J59" s="119" t="s">
        <v>1035</v>
      </c>
      <c r="K59" s="121">
        <v>2247530375</v>
      </c>
      <c r="L59" s="122" t="s">
        <v>1148</v>
      </c>
      <c r="M59" s="116">
        <v>1</v>
      </c>
      <c r="N59" s="122" t="s">
        <v>27</v>
      </c>
      <c r="O59" s="122" t="s">
        <v>1148</v>
      </c>
      <c r="P59" s="79"/>
    </row>
    <row r="60" spans="1:16" s="7" customFormat="1" ht="24.75" customHeight="1" outlineLevel="1" x14ac:dyDescent="0.25">
      <c r="A60" s="142">
        <v>13</v>
      </c>
      <c r="B60" s="120" t="s">
        <v>2746</v>
      </c>
      <c r="C60" s="122" t="s">
        <v>31</v>
      </c>
      <c r="D60" s="119" t="s">
        <v>2749</v>
      </c>
      <c r="E60" s="143">
        <v>42647</v>
      </c>
      <c r="F60" s="143">
        <v>42734</v>
      </c>
      <c r="G60" s="158">
        <f t="shared" si="4"/>
        <v>2.9</v>
      </c>
      <c r="H60" s="118" t="s">
        <v>2750</v>
      </c>
      <c r="I60" s="119" t="s">
        <v>1155</v>
      </c>
      <c r="J60" s="119" t="s">
        <v>1035</v>
      </c>
      <c r="K60" s="117">
        <v>1106598844</v>
      </c>
      <c r="L60" s="122" t="s">
        <v>1148</v>
      </c>
      <c r="M60" s="116">
        <v>1</v>
      </c>
      <c r="N60" s="122" t="s">
        <v>27</v>
      </c>
      <c r="O60" s="122" t="s">
        <v>1148</v>
      </c>
      <c r="P60" s="79"/>
    </row>
    <row r="61" spans="1:16" s="7" customFormat="1" ht="24.75" customHeight="1" outlineLevel="1" x14ac:dyDescent="0.25">
      <c r="A61" s="142">
        <v>14</v>
      </c>
      <c r="B61" s="120" t="s">
        <v>2751</v>
      </c>
      <c r="C61" s="122" t="s">
        <v>31</v>
      </c>
      <c r="D61" s="119" t="s">
        <v>2752</v>
      </c>
      <c r="E61" s="143">
        <v>43099</v>
      </c>
      <c r="F61" s="143">
        <v>43281</v>
      </c>
      <c r="G61" s="158">
        <f t="shared" si="4"/>
        <v>6.0666666666666664</v>
      </c>
      <c r="H61" s="120" t="s">
        <v>2753</v>
      </c>
      <c r="I61" s="119" t="s">
        <v>1155</v>
      </c>
      <c r="J61" s="119" t="s">
        <v>1035</v>
      </c>
      <c r="K61" s="117">
        <v>1837892435</v>
      </c>
      <c r="L61" s="122" t="s">
        <v>1148</v>
      </c>
      <c r="M61" s="116">
        <v>1</v>
      </c>
      <c r="N61" s="122" t="s">
        <v>27</v>
      </c>
      <c r="O61" s="122" t="s">
        <v>1148</v>
      </c>
      <c r="P61" s="79"/>
    </row>
    <row r="62" spans="1:16" s="7" customFormat="1" ht="24.75" customHeight="1" outlineLevel="1" x14ac:dyDescent="0.25">
      <c r="A62" s="142">
        <v>15</v>
      </c>
      <c r="B62" s="120" t="s">
        <v>2754</v>
      </c>
      <c r="C62" s="122" t="s">
        <v>31</v>
      </c>
      <c r="D62" s="119" t="s">
        <v>2755</v>
      </c>
      <c r="E62" s="143">
        <v>43041</v>
      </c>
      <c r="F62" s="143">
        <v>43050</v>
      </c>
      <c r="G62" s="158">
        <f t="shared" si="4"/>
        <v>0.3</v>
      </c>
      <c r="H62" s="120" t="s">
        <v>2757</v>
      </c>
      <c r="I62" s="119" t="s">
        <v>1155</v>
      </c>
      <c r="J62" s="119" t="s">
        <v>1035</v>
      </c>
      <c r="K62" s="117">
        <v>79525062</v>
      </c>
      <c r="L62" s="122" t="s">
        <v>1148</v>
      </c>
      <c r="M62" s="116">
        <v>1</v>
      </c>
      <c r="N62" s="122" t="s">
        <v>27</v>
      </c>
      <c r="O62" s="122" t="s">
        <v>1148</v>
      </c>
      <c r="P62" s="79"/>
    </row>
    <row r="63" spans="1:16" s="7" customFormat="1" ht="24.75" customHeight="1" outlineLevel="1" x14ac:dyDescent="0.25">
      <c r="A63" s="142">
        <v>16</v>
      </c>
      <c r="B63" s="120" t="s">
        <v>2754</v>
      </c>
      <c r="C63" s="122" t="s">
        <v>31</v>
      </c>
      <c r="D63" s="119" t="s">
        <v>2756</v>
      </c>
      <c r="E63" s="143">
        <v>42865</v>
      </c>
      <c r="F63" s="143">
        <v>43100</v>
      </c>
      <c r="G63" s="158">
        <f t="shared" si="4"/>
        <v>7.833333333333333</v>
      </c>
      <c r="H63" s="120" t="s">
        <v>2757</v>
      </c>
      <c r="I63" s="119" t="s">
        <v>1155</v>
      </c>
      <c r="J63" s="119" t="s">
        <v>1035</v>
      </c>
      <c r="K63" s="121">
        <v>1648538897</v>
      </c>
      <c r="L63" s="122" t="s">
        <v>1148</v>
      </c>
      <c r="M63" s="116">
        <v>1</v>
      </c>
      <c r="N63" s="122" t="s">
        <v>27</v>
      </c>
      <c r="O63" s="122" t="s">
        <v>1148</v>
      </c>
      <c r="P63" s="79"/>
    </row>
    <row r="64" spans="1:16" s="7" customFormat="1" ht="24.75" customHeight="1" outlineLevel="1" x14ac:dyDescent="0.25">
      <c r="A64" s="142">
        <v>17</v>
      </c>
      <c r="B64" s="120" t="s">
        <v>2746</v>
      </c>
      <c r="C64" s="122" t="s">
        <v>31</v>
      </c>
      <c r="D64" s="119" t="s">
        <v>2758</v>
      </c>
      <c r="E64" s="143">
        <v>43070</v>
      </c>
      <c r="F64" s="143">
        <v>43098</v>
      </c>
      <c r="G64" s="158">
        <f t="shared" si="4"/>
        <v>0.93333333333333335</v>
      </c>
      <c r="H64" s="120" t="s">
        <v>2759</v>
      </c>
      <c r="I64" s="119" t="s">
        <v>1155</v>
      </c>
      <c r="J64" s="119" t="s">
        <v>1035</v>
      </c>
      <c r="K64" s="121">
        <v>270816994</v>
      </c>
      <c r="L64" s="122" t="s">
        <v>1148</v>
      </c>
      <c r="M64" s="116">
        <v>1</v>
      </c>
      <c r="N64" s="122" t="s">
        <v>27</v>
      </c>
      <c r="O64" s="122" t="s">
        <v>1148</v>
      </c>
      <c r="P64" s="79"/>
    </row>
    <row r="65" spans="1:16" s="7" customFormat="1" ht="24.75" customHeight="1" outlineLevel="1" x14ac:dyDescent="0.25">
      <c r="A65" s="142">
        <v>18</v>
      </c>
      <c r="B65" s="120" t="s">
        <v>2746</v>
      </c>
      <c r="C65" s="122" t="s">
        <v>31</v>
      </c>
      <c r="D65" s="119" t="s">
        <v>2760</v>
      </c>
      <c r="E65" s="143">
        <v>42908</v>
      </c>
      <c r="F65" s="143">
        <v>43069</v>
      </c>
      <c r="G65" s="158">
        <f t="shared" si="3"/>
        <v>5.3666666666666663</v>
      </c>
      <c r="H65" s="118" t="s">
        <v>2761</v>
      </c>
      <c r="I65" s="119" t="s">
        <v>1155</v>
      </c>
      <c r="J65" s="119" t="s">
        <v>1035</v>
      </c>
      <c r="K65" s="121">
        <v>1833497560</v>
      </c>
      <c r="L65" s="122" t="s">
        <v>1148</v>
      </c>
      <c r="M65" s="116">
        <v>1</v>
      </c>
      <c r="N65" s="122" t="s">
        <v>27</v>
      </c>
      <c r="O65" s="122" t="s">
        <v>1148</v>
      </c>
      <c r="P65" s="79"/>
    </row>
    <row r="66" spans="1:16" s="7" customFormat="1" ht="24.75" customHeight="1" outlineLevel="1" x14ac:dyDescent="0.25">
      <c r="A66" s="142">
        <v>19</v>
      </c>
      <c r="B66" s="120" t="s">
        <v>2764</v>
      </c>
      <c r="C66" s="122" t="s">
        <v>31</v>
      </c>
      <c r="D66" s="119" t="s">
        <v>2762</v>
      </c>
      <c r="E66" s="143">
        <v>43286</v>
      </c>
      <c r="F66" s="143">
        <v>43312</v>
      </c>
      <c r="G66" s="158">
        <f t="shared" si="3"/>
        <v>0.8666666666666667</v>
      </c>
      <c r="H66" s="118" t="s">
        <v>2763</v>
      </c>
      <c r="I66" s="119" t="s">
        <v>1155</v>
      </c>
      <c r="J66" s="119" t="s">
        <v>1035</v>
      </c>
      <c r="K66" s="121">
        <v>293966658</v>
      </c>
      <c r="L66" s="122" t="s">
        <v>1148</v>
      </c>
      <c r="M66" s="116">
        <v>1</v>
      </c>
      <c r="N66" s="122" t="s">
        <v>27</v>
      </c>
      <c r="O66" s="122" t="s">
        <v>1148</v>
      </c>
      <c r="P66" s="79"/>
    </row>
    <row r="67" spans="1:16" s="7" customFormat="1" ht="24.75" customHeight="1" outlineLevel="1" x14ac:dyDescent="0.25">
      <c r="A67" s="142">
        <v>20</v>
      </c>
      <c r="B67" s="120" t="s">
        <v>2764</v>
      </c>
      <c r="C67" s="122" t="s">
        <v>31</v>
      </c>
      <c r="D67" s="119" t="s">
        <v>2765</v>
      </c>
      <c r="E67" s="143">
        <v>43313</v>
      </c>
      <c r="F67" s="143">
        <v>43388</v>
      </c>
      <c r="G67" s="158">
        <f t="shared" si="3"/>
        <v>2.5</v>
      </c>
      <c r="H67" s="118" t="s">
        <v>2766</v>
      </c>
      <c r="I67" s="119" t="s">
        <v>1155</v>
      </c>
      <c r="J67" s="119" t="s">
        <v>1035</v>
      </c>
      <c r="K67" s="121">
        <v>734916646</v>
      </c>
      <c r="L67" s="122" t="s">
        <v>1148</v>
      </c>
      <c r="M67" s="116">
        <v>1</v>
      </c>
      <c r="N67" s="122" t="s">
        <v>27</v>
      </c>
      <c r="O67" s="122" t="s">
        <v>1148</v>
      </c>
      <c r="P67" s="79"/>
    </row>
    <row r="68" spans="1:16" s="7" customFormat="1" ht="24.75" customHeight="1" outlineLevel="1" x14ac:dyDescent="0.25">
      <c r="A68" s="142">
        <v>21</v>
      </c>
      <c r="B68" s="120" t="s">
        <v>2764</v>
      </c>
      <c r="C68" s="122" t="s">
        <v>31</v>
      </c>
      <c r="D68" s="119" t="s">
        <v>2767</v>
      </c>
      <c r="E68" s="143">
        <v>43396</v>
      </c>
      <c r="F68" s="143">
        <v>43455</v>
      </c>
      <c r="G68" s="158">
        <f t="shared" si="3"/>
        <v>1.9666666666666666</v>
      </c>
      <c r="H68" s="118" t="s">
        <v>2768</v>
      </c>
      <c r="I68" s="119" t="s">
        <v>1155</v>
      </c>
      <c r="J68" s="119" t="s">
        <v>1035</v>
      </c>
      <c r="K68" s="121">
        <v>603248458</v>
      </c>
      <c r="L68" s="122" t="s">
        <v>1148</v>
      </c>
      <c r="M68" s="116">
        <v>1</v>
      </c>
      <c r="N68" s="122" t="s">
        <v>27</v>
      </c>
      <c r="O68" s="122" t="s">
        <v>1148</v>
      </c>
      <c r="P68" s="79"/>
    </row>
    <row r="69" spans="1:16" s="7" customFormat="1" ht="24.75" customHeight="1" outlineLevel="1" x14ac:dyDescent="0.25">
      <c r="A69" s="142">
        <v>22</v>
      </c>
      <c r="B69" s="120" t="s">
        <v>2746</v>
      </c>
      <c r="C69" s="122" t="s">
        <v>31</v>
      </c>
      <c r="D69" s="119" t="s">
        <v>2769</v>
      </c>
      <c r="E69" s="143">
        <v>43217</v>
      </c>
      <c r="F69" s="143">
        <v>43349</v>
      </c>
      <c r="G69" s="158">
        <f t="shared" si="3"/>
        <v>4.4000000000000004</v>
      </c>
      <c r="H69" s="118" t="s">
        <v>2770</v>
      </c>
      <c r="I69" s="119" t="s">
        <v>1155</v>
      </c>
      <c r="J69" s="119" t="s">
        <v>1035</v>
      </c>
      <c r="K69" s="121">
        <v>1157030248</v>
      </c>
      <c r="L69" s="122" t="s">
        <v>1148</v>
      </c>
      <c r="M69" s="116">
        <v>1</v>
      </c>
      <c r="N69" s="122" t="s">
        <v>27</v>
      </c>
      <c r="O69" s="122" t="s">
        <v>1148</v>
      </c>
      <c r="P69" s="79"/>
    </row>
    <row r="70" spans="1:16" s="7" customFormat="1" ht="24.75" customHeight="1" outlineLevel="1" x14ac:dyDescent="0.25">
      <c r="A70" s="142">
        <v>23</v>
      </c>
      <c r="B70" s="120" t="s">
        <v>2746</v>
      </c>
      <c r="C70" s="122" t="s">
        <v>31</v>
      </c>
      <c r="D70" s="119" t="s">
        <v>2771</v>
      </c>
      <c r="E70" s="143">
        <v>43241</v>
      </c>
      <c r="F70" s="143">
        <v>43464</v>
      </c>
      <c r="G70" s="158">
        <f t="shared" ref="G70:G80" si="5">IF(AND(E70&lt;&gt;"",F70&lt;&gt;""),((F70-E70)/30),"")</f>
        <v>7.4333333333333336</v>
      </c>
      <c r="H70" s="118" t="s">
        <v>2772</v>
      </c>
      <c r="I70" s="119" t="s">
        <v>1155</v>
      </c>
      <c r="J70" s="119" t="s">
        <v>1035</v>
      </c>
      <c r="K70" s="121">
        <v>726317802</v>
      </c>
      <c r="L70" s="122" t="s">
        <v>1148</v>
      </c>
      <c r="M70" s="116">
        <v>1</v>
      </c>
      <c r="N70" s="122" t="s">
        <v>27</v>
      </c>
      <c r="O70" s="122" t="s">
        <v>1148</v>
      </c>
      <c r="P70" s="79"/>
    </row>
    <row r="71" spans="1:16" s="7" customFormat="1" ht="24.75" customHeight="1" outlineLevel="1" x14ac:dyDescent="0.25">
      <c r="A71" s="142">
        <v>24</v>
      </c>
      <c r="B71" s="120" t="s">
        <v>2665</v>
      </c>
      <c r="C71" s="122" t="s">
        <v>31</v>
      </c>
      <c r="D71" s="119" t="s">
        <v>2774</v>
      </c>
      <c r="E71" s="143">
        <v>43449</v>
      </c>
      <c r="F71" s="143">
        <v>43921</v>
      </c>
      <c r="G71" s="158">
        <f t="shared" si="5"/>
        <v>15.733333333333333</v>
      </c>
      <c r="H71" s="118" t="s">
        <v>2773</v>
      </c>
      <c r="I71" s="119" t="s">
        <v>1155</v>
      </c>
      <c r="J71" s="119" t="s">
        <v>1035</v>
      </c>
      <c r="K71" s="121">
        <v>3090838734</v>
      </c>
      <c r="L71" s="122" t="s">
        <v>2743</v>
      </c>
      <c r="M71" s="116">
        <v>0.2</v>
      </c>
      <c r="N71" s="122" t="s">
        <v>27</v>
      </c>
      <c r="O71" s="122" t="s">
        <v>1148</v>
      </c>
      <c r="P71" s="79"/>
    </row>
    <row r="72" spans="1:16" s="7" customFormat="1" ht="24.75" customHeight="1" outlineLevel="1" x14ac:dyDescent="0.25">
      <c r="A72" s="142">
        <v>25</v>
      </c>
      <c r="B72" s="120" t="s">
        <v>2775</v>
      </c>
      <c r="C72" s="122" t="s">
        <v>31</v>
      </c>
      <c r="D72" s="119" t="s">
        <v>2776</v>
      </c>
      <c r="E72" s="143">
        <v>43511</v>
      </c>
      <c r="F72" s="143">
        <v>43830</v>
      </c>
      <c r="G72" s="158">
        <f t="shared" si="5"/>
        <v>10.633333333333333</v>
      </c>
      <c r="H72" s="118" t="s">
        <v>2777</v>
      </c>
      <c r="I72" s="119" t="s">
        <v>1155</v>
      </c>
      <c r="J72" s="119" t="s">
        <v>1035</v>
      </c>
      <c r="K72" s="121">
        <v>5388011492</v>
      </c>
      <c r="L72" s="122" t="s">
        <v>1148</v>
      </c>
      <c r="M72" s="116">
        <v>1</v>
      </c>
      <c r="N72" s="122" t="s">
        <v>27</v>
      </c>
      <c r="O72" s="122" t="s">
        <v>1148</v>
      </c>
      <c r="P72" s="79"/>
    </row>
    <row r="73" spans="1:16" s="7" customFormat="1" ht="24.75" customHeight="1" outlineLevel="1" x14ac:dyDescent="0.25">
      <c r="A73" s="142">
        <v>26</v>
      </c>
      <c r="B73" s="120" t="s">
        <v>2746</v>
      </c>
      <c r="C73" s="122" t="s">
        <v>31</v>
      </c>
      <c r="D73" s="119" t="s">
        <v>2781</v>
      </c>
      <c r="E73" s="143">
        <v>43620</v>
      </c>
      <c r="F73" s="143">
        <v>43805</v>
      </c>
      <c r="G73" s="158">
        <f t="shared" si="5"/>
        <v>6.166666666666667</v>
      </c>
      <c r="H73" s="120" t="s">
        <v>2782</v>
      </c>
      <c r="I73" s="119" t="s">
        <v>1155</v>
      </c>
      <c r="J73" s="119" t="s">
        <v>1035</v>
      </c>
      <c r="K73" s="121">
        <v>1252130749</v>
      </c>
      <c r="L73" s="122" t="s">
        <v>1148</v>
      </c>
      <c r="M73" s="116">
        <v>1</v>
      </c>
      <c r="N73" s="122" t="s">
        <v>27</v>
      </c>
      <c r="O73" s="122" t="s">
        <v>1148</v>
      </c>
      <c r="P73" s="79"/>
    </row>
    <row r="74" spans="1:16" s="7" customFormat="1" ht="24.75" customHeight="1" outlineLevel="1" x14ac:dyDescent="0.25">
      <c r="A74" s="142">
        <v>27</v>
      </c>
      <c r="B74" s="120" t="s">
        <v>2746</v>
      </c>
      <c r="C74" s="122" t="s">
        <v>31</v>
      </c>
      <c r="D74" s="119" t="s">
        <v>2783</v>
      </c>
      <c r="E74" s="143">
        <v>43707</v>
      </c>
      <c r="F74" s="143">
        <v>43799</v>
      </c>
      <c r="G74" s="158">
        <f t="shared" si="5"/>
        <v>3.0666666666666669</v>
      </c>
      <c r="H74" s="118" t="s">
        <v>2784</v>
      </c>
      <c r="I74" s="119" t="s">
        <v>1155</v>
      </c>
      <c r="J74" s="119" t="s">
        <v>1035</v>
      </c>
      <c r="K74" s="121">
        <v>831918000</v>
      </c>
      <c r="L74" s="122" t="s">
        <v>1148</v>
      </c>
      <c r="M74" s="116">
        <v>1</v>
      </c>
      <c r="N74" s="122" t="s">
        <v>27</v>
      </c>
      <c r="O74" s="122" t="s">
        <v>1148</v>
      </c>
      <c r="P74" s="79"/>
    </row>
    <row r="75" spans="1:16" s="7" customFormat="1" ht="24.75" customHeight="1" outlineLevel="1" x14ac:dyDescent="0.25">
      <c r="A75" s="142">
        <v>28</v>
      </c>
      <c r="B75" s="120"/>
      <c r="C75" s="122"/>
      <c r="D75" s="119"/>
      <c r="E75" s="143"/>
      <c r="F75" s="143"/>
      <c r="G75" s="158" t="str">
        <f t="shared" si="5"/>
        <v/>
      </c>
      <c r="H75" s="118"/>
      <c r="I75" s="119"/>
      <c r="J75" s="119"/>
      <c r="K75" s="121"/>
      <c r="L75" s="122"/>
      <c r="M75" s="116"/>
      <c r="N75" s="122"/>
      <c r="O75" s="122"/>
      <c r="P75" s="79"/>
    </row>
    <row r="76" spans="1:16" s="7" customFormat="1" ht="24.75" customHeight="1" outlineLevel="1" x14ac:dyDescent="0.25">
      <c r="A76" s="142">
        <v>29</v>
      </c>
      <c r="B76" s="120"/>
      <c r="C76" s="122"/>
      <c r="D76" s="119"/>
      <c r="E76" s="143"/>
      <c r="F76" s="143"/>
      <c r="G76" s="158" t="str">
        <f t="shared" si="5"/>
        <v/>
      </c>
      <c r="H76" s="118"/>
      <c r="I76" s="119"/>
      <c r="J76" s="119"/>
      <c r="K76" s="117"/>
      <c r="L76" s="122"/>
      <c r="M76" s="116"/>
      <c r="N76" s="122"/>
      <c r="O76" s="122"/>
      <c r="P76" s="79"/>
    </row>
    <row r="77" spans="1:16" s="7" customFormat="1" ht="24.75" customHeight="1" outlineLevel="1" x14ac:dyDescent="0.25">
      <c r="A77" s="142">
        <v>30</v>
      </c>
      <c r="B77" s="120"/>
      <c r="C77" s="122"/>
      <c r="D77" s="119"/>
      <c r="E77" s="143"/>
      <c r="F77" s="143"/>
      <c r="G77" s="158" t="str">
        <f t="shared" si="5"/>
        <v/>
      </c>
      <c r="H77" s="120"/>
      <c r="I77" s="119"/>
      <c r="J77" s="119"/>
      <c r="K77" s="117"/>
      <c r="L77" s="122"/>
      <c r="M77" s="116"/>
      <c r="N77" s="122"/>
      <c r="O77" s="122"/>
      <c r="P77" s="79"/>
    </row>
    <row r="78" spans="1:16" s="7" customFormat="1" ht="24.75" customHeight="1" outlineLevel="1" x14ac:dyDescent="0.25">
      <c r="A78" s="142">
        <v>31</v>
      </c>
      <c r="B78" s="120"/>
      <c r="C78" s="122"/>
      <c r="D78" s="119"/>
      <c r="E78" s="143"/>
      <c r="F78" s="143"/>
      <c r="G78" s="158" t="str">
        <f t="shared" si="5"/>
        <v/>
      </c>
      <c r="H78" s="120"/>
      <c r="I78" s="119"/>
      <c r="J78" s="119"/>
      <c r="K78" s="117"/>
      <c r="L78" s="122"/>
      <c r="M78" s="116"/>
      <c r="N78" s="122"/>
      <c r="O78" s="122"/>
      <c r="P78" s="79"/>
    </row>
    <row r="79" spans="1:16" s="7" customFormat="1" ht="24.75" customHeight="1" outlineLevel="1" x14ac:dyDescent="0.25">
      <c r="A79" s="142">
        <v>32</v>
      </c>
      <c r="B79" s="120"/>
      <c r="C79" s="122"/>
      <c r="D79" s="119"/>
      <c r="E79" s="143"/>
      <c r="F79" s="143"/>
      <c r="G79" s="158" t="str">
        <f t="shared" si="5"/>
        <v/>
      </c>
      <c r="H79" s="120"/>
      <c r="I79" s="119"/>
      <c r="J79" s="119"/>
      <c r="K79" s="121"/>
      <c r="L79" s="122"/>
      <c r="M79" s="116"/>
      <c r="N79" s="122"/>
      <c r="O79" s="122"/>
      <c r="P79" s="79"/>
    </row>
    <row r="80" spans="1:16" s="7" customFormat="1" ht="24.75" customHeight="1" outlineLevel="1" x14ac:dyDescent="0.25">
      <c r="A80" s="142">
        <v>33</v>
      </c>
      <c r="B80" s="120"/>
      <c r="C80" s="122"/>
      <c r="D80" s="119"/>
      <c r="E80" s="143"/>
      <c r="F80" s="143"/>
      <c r="G80" s="158" t="str">
        <f t="shared" si="5"/>
        <v/>
      </c>
      <c r="H80" s="120"/>
      <c r="I80" s="119"/>
      <c r="J80" s="119"/>
      <c r="K80" s="121"/>
      <c r="L80" s="122"/>
      <c r="M80" s="116"/>
      <c r="N80" s="122"/>
      <c r="O80" s="122"/>
      <c r="P80" s="79"/>
    </row>
    <row r="81" spans="1:16" s="7" customFormat="1" ht="24.75" customHeight="1" outlineLevel="1" x14ac:dyDescent="0.25">
      <c r="A81" s="142">
        <v>34</v>
      </c>
      <c r="B81" s="120"/>
      <c r="C81" s="122"/>
      <c r="D81" s="119"/>
      <c r="E81" s="143"/>
      <c r="F81" s="143"/>
      <c r="G81" s="158" t="str">
        <f t="shared" si="3"/>
        <v/>
      </c>
      <c r="H81" s="118"/>
      <c r="I81" s="119"/>
      <c r="J81" s="119"/>
      <c r="K81" s="121"/>
      <c r="L81" s="122"/>
      <c r="M81" s="116"/>
      <c r="N81" s="122"/>
      <c r="O81" s="122"/>
      <c r="P81" s="79"/>
    </row>
    <row r="82" spans="1:16" s="7" customFormat="1" ht="24.75" customHeight="1" outlineLevel="1" x14ac:dyDescent="0.25">
      <c r="A82" s="142">
        <v>35</v>
      </c>
      <c r="B82" s="120"/>
      <c r="C82" s="122"/>
      <c r="D82" s="119"/>
      <c r="E82" s="143"/>
      <c r="F82" s="143"/>
      <c r="G82" s="158" t="str">
        <f t="shared" si="3"/>
        <v/>
      </c>
      <c r="H82" s="118"/>
      <c r="I82" s="119"/>
      <c r="J82" s="119"/>
      <c r="K82" s="121"/>
      <c r="L82" s="122"/>
      <c r="M82" s="116"/>
      <c r="N82" s="122"/>
      <c r="O82" s="122"/>
      <c r="P82" s="79"/>
    </row>
    <row r="83" spans="1:16" s="7" customFormat="1" ht="24.75" customHeight="1" outlineLevel="1" x14ac:dyDescent="0.25">
      <c r="A83" s="142">
        <v>36</v>
      </c>
      <c r="B83" s="120"/>
      <c r="C83" s="122"/>
      <c r="D83" s="119"/>
      <c r="E83" s="143"/>
      <c r="F83" s="143"/>
      <c r="G83" s="158" t="str">
        <f t="shared" si="3"/>
        <v/>
      </c>
      <c r="H83" s="118"/>
      <c r="I83" s="119"/>
      <c r="J83" s="119"/>
      <c r="K83" s="121"/>
      <c r="L83" s="122"/>
      <c r="M83" s="116"/>
      <c r="N83" s="122"/>
      <c r="O83" s="122"/>
      <c r="P83" s="79"/>
    </row>
    <row r="84" spans="1:16" s="7" customFormat="1" ht="24.75" customHeight="1" outlineLevel="1" x14ac:dyDescent="0.25">
      <c r="A84" s="142">
        <v>37</v>
      </c>
      <c r="B84" s="120"/>
      <c r="C84" s="122"/>
      <c r="D84" s="119"/>
      <c r="E84" s="143"/>
      <c r="F84" s="143"/>
      <c r="G84" s="158" t="str">
        <f t="shared" si="3"/>
        <v/>
      </c>
      <c r="H84" s="118"/>
      <c r="I84" s="119"/>
      <c r="J84" s="119"/>
      <c r="K84" s="121"/>
      <c r="L84" s="122"/>
      <c r="M84" s="116"/>
      <c r="N84" s="122"/>
      <c r="O84" s="122"/>
      <c r="P84" s="79"/>
    </row>
    <row r="85" spans="1:16" s="7" customFormat="1" ht="24.75" customHeight="1" outlineLevel="1" x14ac:dyDescent="0.25">
      <c r="A85" s="142">
        <v>38</v>
      </c>
      <c r="B85" s="120"/>
      <c r="C85" s="122"/>
      <c r="D85" s="119"/>
      <c r="E85" s="143"/>
      <c r="F85" s="143"/>
      <c r="G85" s="158" t="str">
        <f t="shared" si="3"/>
        <v/>
      </c>
      <c r="H85" s="118"/>
      <c r="I85" s="119"/>
      <c r="J85" s="119"/>
      <c r="K85" s="121"/>
      <c r="L85" s="122"/>
      <c r="M85" s="116"/>
      <c r="N85" s="122"/>
      <c r="O85" s="122"/>
      <c r="P85" s="79"/>
    </row>
    <row r="86" spans="1:16" s="7" customFormat="1" ht="24.75" customHeight="1" outlineLevel="1" x14ac:dyDescent="0.25">
      <c r="A86" s="142">
        <v>39</v>
      </c>
      <c r="B86" s="120"/>
      <c r="C86" s="122"/>
      <c r="D86" s="119"/>
      <c r="E86" s="143"/>
      <c r="F86" s="143"/>
      <c r="G86" s="158" t="str">
        <f t="shared" si="3"/>
        <v/>
      </c>
      <c r="H86" s="118"/>
      <c r="I86" s="119"/>
      <c r="J86" s="119"/>
      <c r="K86" s="121"/>
      <c r="L86" s="122"/>
      <c r="M86" s="116"/>
      <c r="N86" s="122"/>
      <c r="O86" s="122"/>
      <c r="P86" s="79"/>
    </row>
    <row r="87" spans="1:16" s="7" customFormat="1" ht="24.75" customHeight="1" outlineLevel="1" x14ac:dyDescent="0.25">
      <c r="A87" s="142">
        <v>40</v>
      </c>
      <c r="B87" s="120"/>
      <c r="C87" s="122"/>
      <c r="D87" s="119"/>
      <c r="E87" s="143"/>
      <c r="F87" s="143"/>
      <c r="G87" s="158" t="str">
        <f t="shared" si="3"/>
        <v/>
      </c>
      <c r="H87" s="118"/>
      <c r="I87" s="119"/>
      <c r="J87" s="119"/>
      <c r="K87" s="121"/>
      <c r="L87" s="122"/>
      <c r="M87" s="116"/>
      <c r="N87" s="122"/>
      <c r="O87" s="122"/>
      <c r="P87" s="79"/>
    </row>
    <row r="88" spans="1:16" s="7" customFormat="1" ht="24.75" customHeight="1" outlineLevel="1" x14ac:dyDescent="0.25">
      <c r="A88" s="142">
        <v>41</v>
      </c>
      <c r="B88" s="120"/>
      <c r="C88" s="122"/>
      <c r="D88" s="119"/>
      <c r="E88" s="143"/>
      <c r="F88" s="143"/>
      <c r="G88" s="158" t="str">
        <f t="shared" si="3"/>
        <v/>
      </c>
      <c r="H88" s="118"/>
      <c r="I88" s="119"/>
      <c r="J88" s="119"/>
      <c r="K88" s="121"/>
      <c r="L88" s="122"/>
      <c r="M88" s="116"/>
      <c r="N88" s="122"/>
      <c r="O88" s="122"/>
      <c r="P88" s="79"/>
    </row>
    <row r="89" spans="1:16" s="7" customFormat="1" ht="24.75" customHeight="1" outlineLevel="1" x14ac:dyDescent="0.25">
      <c r="A89" s="142">
        <v>42</v>
      </c>
      <c r="B89" s="120"/>
      <c r="C89" s="122"/>
      <c r="D89" s="119"/>
      <c r="E89" s="143"/>
      <c r="F89" s="143"/>
      <c r="G89" s="158" t="str">
        <f t="shared" si="3"/>
        <v/>
      </c>
      <c r="H89" s="120"/>
      <c r="I89" s="119"/>
      <c r="J89" s="119"/>
      <c r="K89" s="121"/>
      <c r="L89" s="122"/>
      <c r="M89" s="116"/>
      <c r="N89" s="122"/>
      <c r="O89" s="122"/>
      <c r="P89" s="79"/>
    </row>
    <row r="90" spans="1:16" s="7" customFormat="1" ht="24.75" customHeight="1" outlineLevel="1" x14ac:dyDescent="0.25">
      <c r="A90" s="142">
        <v>43</v>
      </c>
      <c r="B90" s="120"/>
      <c r="C90" s="122"/>
      <c r="D90" s="119"/>
      <c r="E90" s="143"/>
      <c r="F90" s="143"/>
      <c r="G90" s="158" t="str">
        <f t="shared" si="3"/>
        <v/>
      </c>
      <c r="H90" s="118"/>
      <c r="I90" s="119"/>
      <c r="J90" s="119"/>
      <c r="K90" s="121"/>
      <c r="L90" s="122"/>
      <c r="M90" s="116"/>
      <c r="N90" s="122"/>
      <c r="O90" s="122"/>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2682</v>
      </c>
      <c r="E114" s="175" t="s">
        <v>2683</v>
      </c>
      <c r="F114" s="143">
        <v>44196</v>
      </c>
      <c r="G114" s="158">
        <f>IF(AND(E114&lt;&gt;"",F114&lt;&gt;""),((F114-E114)/30),"")</f>
        <v>10.633333333333333</v>
      </c>
      <c r="H114" s="120" t="s">
        <v>2716</v>
      </c>
      <c r="I114" s="119" t="s">
        <v>36</v>
      </c>
      <c r="J114" s="119" t="s">
        <v>52</v>
      </c>
      <c r="K114" s="68">
        <v>1396485179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119" t="s">
        <v>2684</v>
      </c>
      <c r="E115" s="175" t="s">
        <v>2685</v>
      </c>
      <c r="F115" s="143">
        <v>44196</v>
      </c>
      <c r="G115" s="158">
        <f t="shared" ref="G115:G116" si="6">IF(AND(E115&lt;&gt;"",F115&lt;&gt;""),((F115-E115)/30),"")</f>
        <v>10.666666666666666</v>
      </c>
      <c r="H115" s="120" t="s">
        <v>2717</v>
      </c>
      <c r="I115" s="119" t="s">
        <v>36</v>
      </c>
      <c r="J115" s="119" t="s">
        <v>103</v>
      </c>
      <c r="K115" s="68">
        <v>2407111857</v>
      </c>
      <c r="L115" s="100">
        <f>+IF(AND(K115&gt;0,O115="Ejecución"),(K115/877802)*Tabla28[[#This Row],[% participación]],IF(AND(K115&gt;0,O115&lt;&gt;"Ejecución"),"-",""))</f>
        <v>2742.2036598230579</v>
      </c>
      <c r="M115" s="65" t="s">
        <v>1148</v>
      </c>
      <c r="N115" s="171">
        <f>+IF(M118="No",1,IF(M118="Si","Ingrese %",""))</f>
        <v>1</v>
      </c>
      <c r="O115" s="160" t="s">
        <v>1150</v>
      </c>
      <c r="P115" s="78"/>
    </row>
    <row r="116" spans="1:16" s="6" customFormat="1" ht="24.75" customHeight="1" x14ac:dyDescent="0.25">
      <c r="A116" s="141">
        <v>3</v>
      </c>
      <c r="B116" s="159" t="s">
        <v>2665</v>
      </c>
      <c r="C116" s="161" t="s">
        <v>31</v>
      </c>
      <c r="D116" s="119" t="s">
        <v>2686</v>
      </c>
      <c r="E116" s="175" t="s">
        <v>2685</v>
      </c>
      <c r="F116" s="143">
        <v>44196</v>
      </c>
      <c r="G116" s="158">
        <f t="shared" si="6"/>
        <v>10.666666666666666</v>
      </c>
      <c r="H116" s="120" t="s">
        <v>2718</v>
      </c>
      <c r="I116" s="119" t="s">
        <v>36</v>
      </c>
      <c r="J116" s="119" t="s">
        <v>122</v>
      </c>
      <c r="K116" s="68">
        <v>807730046</v>
      </c>
      <c r="L116" s="100">
        <f>+IF(AND(K116&gt;0,O116="Ejecución"),(K116/877802)*Tabla28[[#This Row],[% participación]],IF(AND(K116&gt;0,O116&lt;&gt;"Ejecución"),"-",""))</f>
        <v>920.17339445569735</v>
      </c>
      <c r="M116" s="122" t="s">
        <v>1148</v>
      </c>
      <c r="N116" s="171">
        <f>+IF(M118="No",1,IF(M118="Si","Ingrese %",""))</f>
        <v>1</v>
      </c>
      <c r="O116" s="160" t="s">
        <v>1150</v>
      </c>
      <c r="P116" s="78"/>
    </row>
    <row r="117" spans="1:16" s="6" customFormat="1" ht="24.75" customHeight="1" outlineLevel="1" x14ac:dyDescent="0.25">
      <c r="A117" s="141">
        <v>4</v>
      </c>
      <c r="B117" s="159" t="s">
        <v>2665</v>
      </c>
      <c r="C117" s="161" t="s">
        <v>31</v>
      </c>
      <c r="D117" s="119" t="s">
        <v>2687</v>
      </c>
      <c r="E117" s="175" t="s">
        <v>2688</v>
      </c>
      <c r="F117" s="143">
        <v>44196</v>
      </c>
      <c r="G117" s="158">
        <f t="shared" ref="G117:G159" si="7">IF(AND(E117&lt;&gt;"",F117&lt;&gt;""),((F117-E117)/30),"")</f>
        <v>10.6</v>
      </c>
      <c r="H117" s="120" t="s">
        <v>2719</v>
      </c>
      <c r="I117" s="119" t="s">
        <v>64</v>
      </c>
      <c r="J117" s="119" t="s">
        <v>377</v>
      </c>
      <c r="K117" s="68">
        <v>1496168470</v>
      </c>
      <c r="L117" s="100">
        <f>+IF(AND(K117&gt;0,O117="Ejecución"),(K117/877802)*Tabla28[[#This Row],[% participación]],IF(AND(K117&gt;0,O117&lt;&gt;"Ejecución"),"-",""))</f>
        <v>1704.4486911626996</v>
      </c>
      <c r="M117" s="122" t="s">
        <v>1148</v>
      </c>
      <c r="N117" s="171">
        <f>+IF(M118="No",1,IF(M118="Si","Ingrese %",""))</f>
        <v>1</v>
      </c>
      <c r="O117" s="160" t="s">
        <v>1150</v>
      </c>
      <c r="P117" s="78"/>
    </row>
    <row r="118" spans="1:16" s="7" customFormat="1" ht="24.75" customHeight="1" outlineLevel="1" x14ac:dyDescent="0.25">
      <c r="A118" s="142">
        <v>5</v>
      </c>
      <c r="B118" s="159" t="s">
        <v>2665</v>
      </c>
      <c r="C118" s="161" t="s">
        <v>31</v>
      </c>
      <c r="D118" s="119" t="s">
        <v>2689</v>
      </c>
      <c r="E118" s="119" t="s">
        <v>2688</v>
      </c>
      <c r="F118" s="143">
        <v>44196</v>
      </c>
      <c r="G118" s="158">
        <f t="shared" si="7"/>
        <v>10.6</v>
      </c>
      <c r="H118" s="120" t="s">
        <v>2720</v>
      </c>
      <c r="I118" s="119" t="s">
        <v>64</v>
      </c>
      <c r="J118" s="119" t="s">
        <v>377</v>
      </c>
      <c r="K118" s="68">
        <v>2513477978</v>
      </c>
      <c r="L118" s="100">
        <f>+IF(AND(K118&gt;0,O118="Ejecución"),(K118/877802)*Tabla28[[#This Row],[% participación]],IF(AND(K118&gt;0,O118&lt;&gt;"Ejecución"),"-",""))</f>
        <v>2863.3769095992034</v>
      </c>
      <c r="M118" s="122" t="s">
        <v>1148</v>
      </c>
      <c r="N118" s="171">
        <f t="shared" ref="N118:N160" si="8">+IF(M118="No",1,IF(M118="Si","Ingrese %",""))</f>
        <v>1</v>
      </c>
      <c r="O118" s="160" t="s">
        <v>1150</v>
      </c>
      <c r="P118" s="79"/>
    </row>
    <row r="119" spans="1:16" s="7" customFormat="1" ht="24.75" customHeight="1" outlineLevel="1" x14ac:dyDescent="0.25">
      <c r="A119" s="142">
        <v>6</v>
      </c>
      <c r="B119" s="159" t="s">
        <v>2665</v>
      </c>
      <c r="C119" s="161" t="s">
        <v>31</v>
      </c>
      <c r="D119" s="119" t="s">
        <v>2690</v>
      </c>
      <c r="E119" s="119" t="s">
        <v>2691</v>
      </c>
      <c r="F119" s="143">
        <v>44196</v>
      </c>
      <c r="G119" s="158">
        <f t="shared" si="7"/>
        <v>10.333333333333334</v>
      </c>
      <c r="H119" s="120" t="s">
        <v>2721</v>
      </c>
      <c r="I119" s="119" t="s">
        <v>110</v>
      </c>
      <c r="J119" s="119" t="s">
        <v>782</v>
      </c>
      <c r="K119" s="68">
        <v>1015160423</v>
      </c>
      <c r="L119" s="100">
        <f>+IF(AND(K119&gt;0,O119="Ejecución"),(K119/877802)*Tabla28[[#This Row],[% participación]],IF(AND(K119&gt;0,O119&lt;&gt;"Ejecución"),"-",""))</f>
        <v>1156.4799613124601</v>
      </c>
      <c r="M119" s="122" t="s">
        <v>1148</v>
      </c>
      <c r="N119" s="171">
        <f t="shared" si="8"/>
        <v>1</v>
      </c>
      <c r="O119" s="160" t="s">
        <v>1150</v>
      </c>
      <c r="P119" s="79"/>
    </row>
    <row r="120" spans="1:16" s="7" customFormat="1" ht="24.75" customHeight="1" outlineLevel="1" x14ac:dyDescent="0.25">
      <c r="A120" s="142">
        <v>7</v>
      </c>
      <c r="B120" s="159" t="s">
        <v>2665</v>
      </c>
      <c r="C120" s="161" t="s">
        <v>31</v>
      </c>
      <c r="D120" s="119" t="s">
        <v>2692</v>
      </c>
      <c r="E120" s="119" t="s">
        <v>2691</v>
      </c>
      <c r="F120" s="143">
        <v>44196</v>
      </c>
      <c r="G120" s="158">
        <f t="shared" si="7"/>
        <v>10.333333333333334</v>
      </c>
      <c r="H120" s="120" t="s">
        <v>2722</v>
      </c>
      <c r="I120" s="119" t="s">
        <v>110</v>
      </c>
      <c r="J120" s="119" t="s">
        <v>802</v>
      </c>
      <c r="K120" s="68">
        <v>3957540452</v>
      </c>
      <c r="L120" s="100">
        <f>+IF(AND(K120&gt;0,O120="Ejecución"),(K120/877802)*Tabla28[[#This Row],[% participación]],IF(AND(K120&gt;0,O120&lt;&gt;"Ejecución"),"-",""))</f>
        <v>4508.4659775211267</v>
      </c>
      <c r="M120" s="122" t="s">
        <v>1148</v>
      </c>
      <c r="N120" s="171">
        <f t="shared" si="8"/>
        <v>1</v>
      </c>
      <c r="O120" s="160" t="s">
        <v>1150</v>
      </c>
      <c r="P120" s="79"/>
    </row>
    <row r="121" spans="1:16" s="7" customFormat="1" ht="24.75" customHeight="1" outlineLevel="1" x14ac:dyDescent="0.25">
      <c r="A121" s="142">
        <v>8</v>
      </c>
      <c r="B121" s="159" t="s">
        <v>2665</v>
      </c>
      <c r="C121" s="161" t="s">
        <v>31</v>
      </c>
      <c r="D121" s="119" t="s">
        <v>2693</v>
      </c>
      <c r="E121" s="119" t="s">
        <v>2694</v>
      </c>
      <c r="F121" s="143">
        <v>44196</v>
      </c>
      <c r="G121" s="158">
        <f t="shared" si="7"/>
        <v>10.533333333333333</v>
      </c>
      <c r="H121" s="120" t="s">
        <v>2723</v>
      </c>
      <c r="I121" s="119" t="s">
        <v>396</v>
      </c>
      <c r="J121" s="119" t="s">
        <v>885</v>
      </c>
      <c r="K121" s="68">
        <v>3212593335</v>
      </c>
      <c r="L121" s="100">
        <f>+IF(AND(K121&gt;0,O121="Ejecución"),(K121/877802)*Tabla28[[#This Row],[% participación]],IF(AND(K121&gt;0,O121&lt;&gt;"Ejecución"),"-",""))</f>
        <v>3659.8154652188077</v>
      </c>
      <c r="M121" s="122" t="s">
        <v>1148</v>
      </c>
      <c r="N121" s="171">
        <f t="shared" si="8"/>
        <v>1</v>
      </c>
      <c r="O121" s="160" t="s">
        <v>1150</v>
      </c>
      <c r="P121" s="79"/>
    </row>
    <row r="122" spans="1:16" s="7" customFormat="1" ht="24.75" customHeight="1" outlineLevel="1" x14ac:dyDescent="0.25">
      <c r="A122" s="142">
        <v>9</v>
      </c>
      <c r="B122" s="159" t="s">
        <v>2665</v>
      </c>
      <c r="C122" s="161" t="s">
        <v>31</v>
      </c>
      <c r="D122" s="119" t="s">
        <v>2695</v>
      </c>
      <c r="E122" s="119" t="s">
        <v>2694</v>
      </c>
      <c r="F122" s="143">
        <v>44196</v>
      </c>
      <c r="G122" s="158">
        <f t="shared" si="7"/>
        <v>10.533333333333333</v>
      </c>
      <c r="H122" s="120" t="s">
        <v>2724</v>
      </c>
      <c r="I122" s="119" t="s">
        <v>396</v>
      </c>
      <c r="J122" s="119" t="s">
        <v>874</v>
      </c>
      <c r="K122" s="68">
        <v>4320079754</v>
      </c>
      <c r="L122" s="100">
        <f>+IF(AND(K122&gt;0,O122="Ejecución"),(K122/877802)*Tabla28[[#This Row],[% participación]],IF(AND(K122&gt;0,O122&lt;&gt;"Ejecución"),"-",""))</f>
        <v>4921.4740385645055</v>
      </c>
      <c r="M122" s="122" t="s">
        <v>1148</v>
      </c>
      <c r="N122" s="171">
        <f t="shared" si="8"/>
        <v>1</v>
      </c>
      <c r="O122" s="160" t="s">
        <v>1150</v>
      </c>
      <c r="P122" s="79"/>
    </row>
    <row r="123" spans="1:16" s="7" customFormat="1" ht="24.75" customHeight="1" outlineLevel="1" x14ac:dyDescent="0.25">
      <c r="A123" s="142">
        <v>10</v>
      </c>
      <c r="B123" s="159" t="s">
        <v>2665</v>
      </c>
      <c r="C123" s="161" t="s">
        <v>31</v>
      </c>
      <c r="D123" s="119" t="s">
        <v>2696</v>
      </c>
      <c r="E123" s="119" t="s">
        <v>2697</v>
      </c>
      <c r="F123" s="143">
        <v>44196</v>
      </c>
      <c r="G123" s="158">
        <f t="shared" si="7"/>
        <v>10.3</v>
      </c>
      <c r="H123" s="120" t="s">
        <v>2725</v>
      </c>
      <c r="I123" s="119" t="s">
        <v>396</v>
      </c>
      <c r="J123" s="119" t="s">
        <v>874</v>
      </c>
      <c r="K123" s="68">
        <v>6757476073</v>
      </c>
      <c r="L123" s="100">
        <f>+IF(AND(K123&gt;0,O123="Ejecución"),(K123/877802)*Tabla28[[#This Row],[% participación]],IF(AND(K123&gt;0,O123&lt;&gt;"Ejecución"),"-",""))</f>
        <v>7698.1780321758206</v>
      </c>
      <c r="M123" s="122" t="s">
        <v>1148</v>
      </c>
      <c r="N123" s="171">
        <f t="shared" si="8"/>
        <v>1</v>
      </c>
      <c r="O123" s="160" t="s">
        <v>1150</v>
      </c>
      <c r="P123" s="79"/>
    </row>
    <row r="124" spans="1:16" s="7" customFormat="1" ht="24.75" customHeight="1" outlineLevel="1" x14ac:dyDescent="0.25">
      <c r="A124" s="142">
        <v>11</v>
      </c>
      <c r="B124" s="159" t="s">
        <v>2665</v>
      </c>
      <c r="C124" s="161" t="s">
        <v>31</v>
      </c>
      <c r="D124" s="119" t="s">
        <v>2698</v>
      </c>
      <c r="E124" s="119" t="s">
        <v>2699</v>
      </c>
      <c r="F124" s="143">
        <v>44196</v>
      </c>
      <c r="G124" s="158">
        <f t="shared" si="7"/>
        <v>10.466666666666667</v>
      </c>
      <c r="H124" s="120" t="s">
        <v>2726</v>
      </c>
      <c r="I124" s="119" t="s">
        <v>1155</v>
      </c>
      <c r="J124" s="119" t="s">
        <v>1035</v>
      </c>
      <c r="K124" s="68">
        <v>722562407</v>
      </c>
      <c r="L124" s="100">
        <f>+IF(AND(K124&gt;0,O124="Ejecución"),(K124/877802)*Tabla28[[#This Row],[% participación]],IF(AND(K124&gt;0,O124&lt;&gt;"Ejecución"),"-",""))</f>
        <v>823.1496476426347</v>
      </c>
      <c r="M124" s="122" t="s">
        <v>1148</v>
      </c>
      <c r="N124" s="171">
        <f t="shared" si="8"/>
        <v>1</v>
      </c>
      <c r="O124" s="160" t="s">
        <v>1150</v>
      </c>
      <c r="P124" s="79"/>
    </row>
    <row r="125" spans="1:16" s="7" customFormat="1" ht="24.75" customHeight="1" outlineLevel="1" x14ac:dyDescent="0.25">
      <c r="A125" s="142">
        <v>12</v>
      </c>
      <c r="B125" s="159" t="s">
        <v>2665</v>
      </c>
      <c r="C125" s="161" t="s">
        <v>31</v>
      </c>
      <c r="D125" s="119" t="s">
        <v>2700</v>
      </c>
      <c r="E125" s="119" t="s">
        <v>2701</v>
      </c>
      <c r="F125" s="143">
        <v>44196</v>
      </c>
      <c r="G125" s="158">
        <f t="shared" si="7"/>
        <v>10.5</v>
      </c>
      <c r="H125" s="120" t="s">
        <v>2727</v>
      </c>
      <c r="I125" s="119" t="s">
        <v>1155</v>
      </c>
      <c r="J125" s="119" t="s">
        <v>1044</v>
      </c>
      <c r="K125" s="68">
        <v>3213854315</v>
      </c>
      <c r="L125" s="100">
        <f>+IF(AND(K125&gt;0,O125="Ejecución"),(K125/877802)*Tabla28[[#This Row],[% participación]],IF(AND(K125&gt;0,O125&lt;&gt;"Ejecución"),"-",""))</f>
        <v>3661.2519850718045</v>
      </c>
      <c r="M125" s="122" t="s">
        <v>1148</v>
      </c>
      <c r="N125" s="171">
        <f t="shared" si="8"/>
        <v>1</v>
      </c>
      <c r="O125" s="160" t="s">
        <v>1150</v>
      </c>
      <c r="P125" s="79"/>
    </row>
    <row r="126" spans="1:16" s="7" customFormat="1" ht="24.75" customHeight="1" outlineLevel="1" x14ac:dyDescent="0.25">
      <c r="A126" s="142">
        <v>13</v>
      </c>
      <c r="B126" s="159" t="s">
        <v>2665</v>
      </c>
      <c r="C126" s="161" t="s">
        <v>31</v>
      </c>
      <c r="D126" s="119" t="s">
        <v>2702</v>
      </c>
      <c r="E126" s="119" t="s">
        <v>2701</v>
      </c>
      <c r="F126" s="143">
        <v>44196</v>
      </c>
      <c r="G126" s="158">
        <f t="shared" si="7"/>
        <v>10.5</v>
      </c>
      <c r="H126" s="120" t="s">
        <v>2728</v>
      </c>
      <c r="I126" s="119" t="s">
        <v>1155</v>
      </c>
      <c r="J126" s="119" t="s">
        <v>1062</v>
      </c>
      <c r="K126" s="68">
        <v>1839770630</v>
      </c>
      <c r="L126" s="100">
        <f>+IF(AND(K126&gt;0,O126="Ejecución"),(K126/877802)*Tabla28[[#This Row],[% participación]],IF(AND(K126&gt;0,O126&lt;&gt;"Ejecución"),"-",""))</f>
        <v>2095.8833882811841</v>
      </c>
      <c r="M126" s="122" t="s">
        <v>1148</v>
      </c>
      <c r="N126" s="171">
        <f t="shared" si="8"/>
        <v>1</v>
      </c>
      <c r="O126" s="160" t="s">
        <v>1150</v>
      </c>
      <c r="P126" s="79"/>
    </row>
    <row r="127" spans="1:16" s="7" customFormat="1" ht="24.75" customHeight="1" outlineLevel="1" x14ac:dyDescent="0.25">
      <c r="A127" s="142">
        <v>14</v>
      </c>
      <c r="B127" s="159" t="s">
        <v>2665</v>
      </c>
      <c r="C127" s="161" t="s">
        <v>31</v>
      </c>
      <c r="D127" s="119" t="s">
        <v>2703</v>
      </c>
      <c r="E127" s="119" t="s">
        <v>2699</v>
      </c>
      <c r="F127" s="143">
        <v>44196</v>
      </c>
      <c r="G127" s="158">
        <f t="shared" si="7"/>
        <v>10.466666666666667</v>
      </c>
      <c r="H127" s="120" t="s">
        <v>2729</v>
      </c>
      <c r="I127" s="119" t="s">
        <v>1155</v>
      </c>
      <c r="J127" s="119" t="s">
        <v>1063</v>
      </c>
      <c r="K127" s="68">
        <v>2848448534</v>
      </c>
      <c r="L127" s="100">
        <f>+IF(AND(K127&gt;0,O127="Ejecución"),(K127/877802)*Tabla28[[#This Row],[% participación]],IF(AND(K127&gt;0,O127&lt;&gt;"Ejecución"),"-",""))</f>
        <v>3244.9784051528704</v>
      </c>
      <c r="M127" s="122" t="s">
        <v>1148</v>
      </c>
      <c r="N127" s="171">
        <f t="shared" si="8"/>
        <v>1</v>
      </c>
      <c r="O127" s="160" t="s">
        <v>1150</v>
      </c>
      <c r="P127" s="79"/>
    </row>
    <row r="128" spans="1:16" s="7" customFormat="1" ht="24.75" customHeight="1" outlineLevel="1" x14ac:dyDescent="0.25">
      <c r="A128" s="142">
        <v>15</v>
      </c>
      <c r="B128" s="159" t="s">
        <v>2665</v>
      </c>
      <c r="C128" s="161" t="s">
        <v>31</v>
      </c>
      <c r="D128" s="119" t="s">
        <v>2704</v>
      </c>
      <c r="E128" s="119" t="s">
        <v>2701</v>
      </c>
      <c r="F128" s="143">
        <v>44196</v>
      </c>
      <c r="G128" s="158">
        <f t="shared" si="7"/>
        <v>10.5</v>
      </c>
      <c r="H128" s="120" t="s">
        <v>2730</v>
      </c>
      <c r="I128" s="119" t="s">
        <v>1155</v>
      </c>
      <c r="J128" s="119" t="s">
        <v>1063</v>
      </c>
      <c r="K128" s="68">
        <v>2877902051</v>
      </c>
      <c r="L128" s="100">
        <f>+IF(AND(K128&gt;0,O128="Ejecución"),(K128/877802)*Tabla28[[#This Row],[% participación]],IF(AND(K128&gt;0,O128&lt;&gt;"Ejecución"),"-",""))</f>
        <v>3278.5321188605176</v>
      </c>
      <c r="M128" s="122" t="s">
        <v>1148</v>
      </c>
      <c r="N128" s="171">
        <f t="shared" si="8"/>
        <v>1</v>
      </c>
      <c r="O128" s="160" t="s">
        <v>1150</v>
      </c>
      <c r="P128" s="79"/>
    </row>
    <row r="129" spans="1:16" s="7" customFormat="1" ht="24.75" customHeight="1" outlineLevel="1" x14ac:dyDescent="0.25">
      <c r="A129" s="142">
        <v>16</v>
      </c>
      <c r="B129" s="159" t="s">
        <v>2665</v>
      </c>
      <c r="C129" s="161" t="s">
        <v>31</v>
      </c>
      <c r="D129" s="119" t="s">
        <v>2705</v>
      </c>
      <c r="E129" s="119" t="s">
        <v>2701</v>
      </c>
      <c r="F129" s="143">
        <v>44196</v>
      </c>
      <c r="G129" s="158">
        <f t="shared" si="7"/>
        <v>10.5</v>
      </c>
      <c r="H129" s="120" t="s">
        <v>2730</v>
      </c>
      <c r="I129" s="119" t="s">
        <v>1155</v>
      </c>
      <c r="J129" s="119" t="s">
        <v>1063</v>
      </c>
      <c r="K129" s="68">
        <v>1168845167</v>
      </c>
      <c r="L129" s="100">
        <f>+IF(AND(K129&gt;0,O129="Ejecución"),(K129/877802)*Tabla28[[#This Row],[% participación]],IF(AND(K129&gt;0,O129&lt;&gt;"Ejecución"),"-",""))</f>
        <v>1331.5590155866585</v>
      </c>
      <c r="M129" s="122" t="s">
        <v>1148</v>
      </c>
      <c r="N129" s="171">
        <f t="shared" si="8"/>
        <v>1</v>
      </c>
      <c r="O129" s="160" t="s">
        <v>1150</v>
      </c>
      <c r="P129" s="79"/>
    </row>
    <row r="130" spans="1:16" s="7" customFormat="1" ht="24.75" customHeight="1" outlineLevel="1" x14ac:dyDescent="0.25">
      <c r="A130" s="142">
        <v>17</v>
      </c>
      <c r="B130" s="159" t="s">
        <v>2665</v>
      </c>
      <c r="C130" s="161" t="s">
        <v>31</v>
      </c>
      <c r="D130" s="119" t="s">
        <v>2706</v>
      </c>
      <c r="E130" s="119" t="s">
        <v>2701</v>
      </c>
      <c r="F130" s="143">
        <v>44196</v>
      </c>
      <c r="G130" s="158">
        <f t="shared" si="7"/>
        <v>10.5</v>
      </c>
      <c r="H130" s="120" t="s">
        <v>2731</v>
      </c>
      <c r="I130" s="119" t="s">
        <v>1155</v>
      </c>
      <c r="J130" s="119" t="s">
        <v>1040</v>
      </c>
      <c r="K130" s="68">
        <v>1538052776</v>
      </c>
      <c r="L130" s="100">
        <f>+IF(AND(K130&gt;0,O130="Ejecución"),(K130/877802)*Tabla28[[#This Row],[% participación]],IF(AND(K130&gt;0,O130&lt;&gt;"Ejecución"),"-",""))</f>
        <v>1752.1636724454945</v>
      </c>
      <c r="M130" s="122" t="s">
        <v>1148</v>
      </c>
      <c r="N130" s="171">
        <f t="shared" si="8"/>
        <v>1</v>
      </c>
      <c r="O130" s="160" t="s">
        <v>1150</v>
      </c>
      <c r="P130" s="79"/>
    </row>
    <row r="131" spans="1:16" s="7" customFormat="1" ht="24.75" customHeight="1" outlineLevel="1" x14ac:dyDescent="0.25">
      <c r="A131" s="142">
        <v>18</v>
      </c>
      <c r="B131" s="159" t="s">
        <v>2665</v>
      </c>
      <c r="C131" s="161" t="s">
        <v>31</v>
      </c>
      <c r="D131" s="119" t="s">
        <v>2707</v>
      </c>
      <c r="E131" s="119" t="s">
        <v>2701</v>
      </c>
      <c r="F131" s="143">
        <v>44196</v>
      </c>
      <c r="G131" s="158">
        <f t="shared" si="7"/>
        <v>10.5</v>
      </c>
      <c r="H131" s="120" t="s">
        <v>2732</v>
      </c>
      <c r="I131" s="119" t="s">
        <v>1155</v>
      </c>
      <c r="J131" s="119" t="s">
        <v>1044</v>
      </c>
      <c r="K131" s="68">
        <v>2634098595</v>
      </c>
      <c r="L131" s="100">
        <f>+IF(AND(K131&gt;0,O131="Ejecución"),(K131/877802)*Tabla28[[#This Row],[% participación]],IF(AND(K131&gt;0,O131&lt;&gt;"Ejecución"),"-",""))</f>
        <v>3000.7890105057859</v>
      </c>
      <c r="M131" s="122" t="s">
        <v>1148</v>
      </c>
      <c r="N131" s="171">
        <f t="shared" si="8"/>
        <v>1</v>
      </c>
      <c r="O131" s="160" t="s">
        <v>1150</v>
      </c>
      <c r="P131" s="79"/>
    </row>
    <row r="132" spans="1:16" s="7" customFormat="1" ht="24.75" customHeight="1" outlineLevel="1" x14ac:dyDescent="0.25">
      <c r="A132" s="142">
        <v>19</v>
      </c>
      <c r="B132" s="159" t="s">
        <v>2665</v>
      </c>
      <c r="C132" s="161" t="s">
        <v>31</v>
      </c>
      <c r="D132" s="119" t="s">
        <v>2708</v>
      </c>
      <c r="E132" s="119" t="s">
        <v>2699</v>
      </c>
      <c r="F132" s="143">
        <v>44196</v>
      </c>
      <c r="G132" s="158">
        <f t="shared" si="7"/>
        <v>10.466666666666667</v>
      </c>
      <c r="H132" s="120" t="s">
        <v>2733</v>
      </c>
      <c r="I132" s="119" t="s">
        <v>1155</v>
      </c>
      <c r="J132" s="119" t="s">
        <v>168</v>
      </c>
      <c r="K132" s="68">
        <v>992591874</v>
      </c>
      <c r="L132" s="100">
        <f>+IF(AND(K132&gt;0,O132="Ejecución"),(K132/877802)*Tabla28[[#This Row],[% participación]],IF(AND(K132&gt;0,O132&lt;&gt;"Ejecución"),"-",""))</f>
        <v>1130.7696655965697</v>
      </c>
      <c r="M132" s="122" t="s">
        <v>1148</v>
      </c>
      <c r="N132" s="171">
        <f t="shared" si="8"/>
        <v>1</v>
      </c>
      <c r="O132" s="160" t="s">
        <v>1150</v>
      </c>
      <c r="P132" s="79"/>
    </row>
    <row r="133" spans="1:16" s="7" customFormat="1" ht="24.75" customHeight="1" outlineLevel="1" x14ac:dyDescent="0.25">
      <c r="A133" s="142">
        <v>20</v>
      </c>
      <c r="B133" s="159" t="s">
        <v>2665</v>
      </c>
      <c r="C133" s="161" t="s">
        <v>31</v>
      </c>
      <c r="D133" s="119" t="s">
        <v>2709</v>
      </c>
      <c r="E133" s="119" t="s">
        <v>2699</v>
      </c>
      <c r="F133" s="143">
        <v>44196</v>
      </c>
      <c r="G133" s="158">
        <f t="shared" si="7"/>
        <v>10.466666666666667</v>
      </c>
      <c r="H133" s="120" t="s">
        <v>2733</v>
      </c>
      <c r="I133" s="119" t="s">
        <v>1155</v>
      </c>
      <c r="J133" s="119" t="s">
        <v>1050</v>
      </c>
      <c r="K133" s="68">
        <v>541001343</v>
      </c>
      <c r="L133" s="100">
        <f>+IF(AND(K133&gt;0,O133="Ejecución"),(K133/877802)*Tabla28[[#This Row],[% participación]],IF(AND(K133&gt;0,O133&lt;&gt;"Ejecución"),"-",""))</f>
        <v>616.31363678825062</v>
      </c>
      <c r="M133" s="122" t="s">
        <v>1148</v>
      </c>
      <c r="N133" s="171">
        <f t="shared" si="8"/>
        <v>1</v>
      </c>
      <c r="O133" s="160" t="s">
        <v>1150</v>
      </c>
      <c r="P133" s="79"/>
    </row>
    <row r="134" spans="1:16" s="7" customFormat="1" ht="24.75" customHeight="1" outlineLevel="1" x14ac:dyDescent="0.25">
      <c r="A134" s="142">
        <v>21</v>
      </c>
      <c r="B134" s="159" t="s">
        <v>2665</v>
      </c>
      <c r="C134" s="161" t="s">
        <v>31</v>
      </c>
      <c r="D134" s="119" t="s">
        <v>2710</v>
      </c>
      <c r="E134" s="119" t="s">
        <v>2701</v>
      </c>
      <c r="F134" s="143">
        <v>44196</v>
      </c>
      <c r="G134" s="158">
        <f t="shared" si="7"/>
        <v>10.5</v>
      </c>
      <c r="H134" s="120" t="s">
        <v>2730</v>
      </c>
      <c r="I134" s="119" t="s">
        <v>1155</v>
      </c>
      <c r="J134" s="119" t="s">
        <v>168</v>
      </c>
      <c r="K134" s="68">
        <v>2405418374</v>
      </c>
      <c r="L134" s="100">
        <f>+IF(AND(K134&gt;0,O134="Ejecución"),(K134/877802)*Tabla28[[#This Row],[% participación]],IF(AND(K134&gt;0,O134&lt;&gt;"Ejecución"),"-",""))</f>
        <v>2740.2744286296911</v>
      </c>
      <c r="M134" s="122" t="s">
        <v>1148</v>
      </c>
      <c r="N134" s="171">
        <f t="shared" si="8"/>
        <v>1</v>
      </c>
      <c r="O134" s="160" t="s">
        <v>1150</v>
      </c>
      <c r="P134" s="79"/>
    </row>
    <row r="135" spans="1:16" s="7" customFormat="1" ht="24.75" customHeight="1" outlineLevel="1" x14ac:dyDescent="0.25">
      <c r="A135" s="142">
        <v>22</v>
      </c>
      <c r="B135" s="159" t="s">
        <v>2665</v>
      </c>
      <c r="C135" s="161" t="s">
        <v>31</v>
      </c>
      <c r="D135" s="119" t="s">
        <v>2711</v>
      </c>
      <c r="E135" s="119" t="s">
        <v>2699</v>
      </c>
      <c r="F135" s="143">
        <v>44196</v>
      </c>
      <c r="G135" s="158">
        <f t="shared" si="7"/>
        <v>10.466666666666667</v>
      </c>
      <c r="H135" s="120" t="s">
        <v>2734</v>
      </c>
      <c r="I135" s="119" t="s">
        <v>1155</v>
      </c>
      <c r="J135" s="119" t="s">
        <v>1035</v>
      </c>
      <c r="K135" s="68">
        <v>855949179</v>
      </c>
      <c r="L135" s="100">
        <f>+IF(AND(K135&gt;0,O135="Ejecución"),(K135/877802)*Tabla28[[#This Row],[% participación]],IF(AND(K135&gt;0,O135&lt;&gt;"Ejecución"),"-",""))</f>
        <v>975.10506811331027</v>
      </c>
      <c r="M135" s="122" t="s">
        <v>1148</v>
      </c>
      <c r="N135" s="171">
        <f t="shared" si="8"/>
        <v>1</v>
      </c>
      <c r="O135" s="160" t="s">
        <v>1150</v>
      </c>
      <c r="P135" s="79"/>
    </row>
    <row r="136" spans="1:16" s="7" customFormat="1" ht="24.75" customHeight="1" outlineLevel="1" x14ac:dyDescent="0.25">
      <c r="A136" s="142">
        <v>23</v>
      </c>
      <c r="B136" s="159" t="s">
        <v>2665</v>
      </c>
      <c r="C136" s="161" t="s">
        <v>31</v>
      </c>
      <c r="D136" s="119" t="s">
        <v>2712</v>
      </c>
      <c r="E136" s="119" t="s">
        <v>2699</v>
      </c>
      <c r="F136" s="143">
        <v>44196</v>
      </c>
      <c r="G136" s="158">
        <f t="shared" si="7"/>
        <v>10.466666666666667</v>
      </c>
      <c r="H136" s="120" t="s">
        <v>2734</v>
      </c>
      <c r="I136" s="119" t="s">
        <v>1155</v>
      </c>
      <c r="J136" s="119" t="s">
        <v>1035</v>
      </c>
      <c r="K136" s="68">
        <v>1596916690</v>
      </c>
      <c r="L136" s="100">
        <f>+IF(AND(K136&gt;0,O136="Ejecución"),(K136/877802)*Tabla28[[#This Row],[% participación]],IF(AND(K136&gt;0,O136&lt;&gt;"Ejecución"),"-",""))</f>
        <v>1819.2219771656935</v>
      </c>
      <c r="M136" s="122" t="s">
        <v>1148</v>
      </c>
      <c r="N136" s="171">
        <f t="shared" si="8"/>
        <v>1</v>
      </c>
      <c r="O136" s="160" t="s">
        <v>1150</v>
      </c>
      <c r="P136" s="79"/>
    </row>
    <row r="137" spans="1:16" s="7" customFormat="1" ht="24.75" customHeight="1" outlineLevel="1" x14ac:dyDescent="0.25">
      <c r="A137" s="142">
        <v>24</v>
      </c>
      <c r="B137" s="159" t="s">
        <v>2665</v>
      </c>
      <c r="C137" s="161" t="s">
        <v>31</v>
      </c>
      <c r="D137" s="119" t="s">
        <v>2713</v>
      </c>
      <c r="E137" s="119" t="s">
        <v>2701</v>
      </c>
      <c r="F137" s="143">
        <v>44196</v>
      </c>
      <c r="G137" s="158">
        <f t="shared" si="7"/>
        <v>10.5</v>
      </c>
      <c r="H137" s="120" t="s">
        <v>2735</v>
      </c>
      <c r="I137" s="119" t="s">
        <v>1155</v>
      </c>
      <c r="J137" s="119" t="s">
        <v>1035</v>
      </c>
      <c r="K137" s="68">
        <v>568406001</v>
      </c>
      <c r="L137" s="100">
        <f>+IF(AND(K137&gt;0,O137="Ejecución"),(K137/877802)*Tabla28[[#This Row],[% participación]],IF(AND(K137&gt;0,O137&lt;&gt;"Ejecución"),"-",""))</f>
        <v>647.53327174009632</v>
      </c>
      <c r="M137" s="122" t="s">
        <v>1148</v>
      </c>
      <c r="N137" s="171">
        <f t="shared" si="8"/>
        <v>1</v>
      </c>
      <c r="O137" s="160" t="s">
        <v>1150</v>
      </c>
      <c r="P137" s="79"/>
    </row>
    <row r="138" spans="1:16" s="7" customFormat="1" ht="24.75" customHeight="1" outlineLevel="1" x14ac:dyDescent="0.25">
      <c r="A138" s="142">
        <v>25</v>
      </c>
      <c r="B138" s="159" t="s">
        <v>2665</v>
      </c>
      <c r="C138" s="161" t="s">
        <v>31</v>
      </c>
      <c r="D138" s="119" t="s">
        <v>2714</v>
      </c>
      <c r="E138" s="119" t="s">
        <v>2701</v>
      </c>
      <c r="F138" s="143">
        <v>44196</v>
      </c>
      <c r="G138" s="158">
        <f t="shared" si="7"/>
        <v>10.5</v>
      </c>
      <c r="H138" s="120" t="s">
        <v>2734</v>
      </c>
      <c r="I138" s="119" t="s">
        <v>1155</v>
      </c>
      <c r="J138" s="119" t="s">
        <v>1035</v>
      </c>
      <c r="K138" s="68">
        <v>703821057</v>
      </c>
      <c r="L138" s="100">
        <f>+IF(AND(K138&gt;0,O138="Ejecución"),(K138/877802)*Tabla28[[#This Row],[% participación]],IF(AND(K138&gt;0,O138&lt;&gt;"Ejecución"),"-",""))</f>
        <v>801.7993317399596</v>
      </c>
      <c r="M138" s="122" t="s">
        <v>1148</v>
      </c>
      <c r="N138" s="171">
        <f t="shared" si="8"/>
        <v>1</v>
      </c>
      <c r="O138" s="160" t="s">
        <v>1150</v>
      </c>
      <c r="P138" s="79"/>
    </row>
    <row r="139" spans="1:16" s="7" customFormat="1" ht="24.75" customHeight="1" outlineLevel="1" x14ac:dyDescent="0.25">
      <c r="A139" s="142">
        <v>26</v>
      </c>
      <c r="B139" s="159" t="s">
        <v>2665</v>
      </c>
      <c r="C139" s="161" t="s">
        <v>31</v>
      </c>
      <c r="D139" s="119" t="s">
        <v>2715</v>
      </c>
      <c r="E139" s="143">
        <v>44166</v>
      </c>
      <c r="F139" s="143">
        <v>44773</v>
      </c>
      <c r="G139" s="158">
        <f t="shared" si="7"/>
        <v>20.233333333333334</v>
      </c>
      <c r="H139" s="120" t="s">
        <v>2736</v>
      </c>
      <c r="I139" s="119" t="s">
        <v>1155</v>
      </c>
      <c r="J139" s="119" t="s">
        <v>1039</v>
      </c>
      <c r="K139" s="68">
        <v>23622362252</v>
      </c>
      <c r="L139" s="100">
        <f>+IF(AND(K139&gt;0,O139="Ejecución"),(K139/877802)*Tabla28[[#This Row],[% participación]],IF(AND(K139&gt;0,O139&lt;&gt;"Ejecución"),"-",""))</f>
        <v>5382.1618661155935</v>
      </c>
      <c r="M139" s="65" t="s">
        <v>26</v>
      </c>
      <c r="N139" s="171">
        <v>0.2</v>
      </c>
      <c r="O139" s="160" t="s">
        <v>1150</v>
      </c>
      <c r="P139" s="79"/>
    </row>
    <row r="140" spans="1:16" s="7" customFormat="1" ht="24.75" customHeight="1" outlineLevel="1" x14ac:dyDescent="0.25">
      <c r="A140" s="142">
        <v>27</v>
      </c>
      <c r="B140" s="159" t="s">
        <v>2665</v>
      </c>
      <c r="C140" s="161" t="s">
        <v>31</v>
      </c>
      <c r="D140" s="63"/>
      <c r="E140" s="143"/>
      <c r="F140" s="143"/>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2">
        <v>28</v>
      </c>
      <c r="B141" s="159" t="s">
        <v>2665</v>
      </c>
      <c r="C141" s="161" t="s">
        <v>31</v>
      </c>
      <c r="D141" s="63"/>
      <c r="E141" s="143"/>
      <c r="F141" s="143"/>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2">
        <v>29</v>
      </c>
      <c r="B142" s="159" t="s">
        <v>2665</v>
      </c>
      <c r="C142" s="161" t="s">
        <v>31</v>
      </c>
      <c r="D142" s="63"/>
      <c r="E142" s="143"/>
      <c r="F142" s="143"/>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2">
        <v>30</v>
      </c>
      <c r="B143" s="159" t="s">
        <v>2665</v>
      </c>
      <c r="C143" s="161" t="s">
        <v>31</v>
      </c>
      <c r="D143" s="63"/>
      <c r="E143" s="143"/>
      <c r="F143" s="143"/>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2">
        <v>31</v>
      </c>
      <c r="B144" s="159" t="s">
        <v>2665</v>
      </c>
      <c r="C144" s="161" t="s">
        <v>31</v>
      </c>
      <c r="D144" s="63"/>
      <c r="E144" s="143"/>
      <c r="F144" s="143"/>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2">
        <v>32</v>
      </c>
      <c r="B145" s="159" t="s">
        <v>2665</v>
      </c>
      <c r="C145" s="161" t="s">
        <v>31</v>
      </c>
      <c r="D145" s="63"/>
      <c r="E145" s="143"/>
      <c r="F145" s="143"/>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2">
        <v>33</v>
      </c>
      <c r="B146" s="159" t="s">
        <v>2665</v>
      </c>
      <c r="C146" s="161" t="s">
        <v>31</v>
      </c>
      <c r="D146" s="63"/>
      <c r="E146" s="143"/>
      <c r="F146" s="143"/>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2">
        <v>34</v>
      </c>
      <c r="B147" s="159" t="s">
        <v>2665</v>
      </c>
      <c r="C147" s="161" t="s">
        <v>31</v>
      </c>
      <c r="D147" s="63"/>
      <c r="E147" s="143"/>
      <c r="F147" s="143"/>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2">
        <v>35</v>
      </c>
      <c r="B148" s="159" t="s">
        <v>2665</v>
      </c>
      <c r="C148" s="161" t="s">
        <v>31</v>
      </c>
      <c r="D148" s="63"/>
      <c r="E148" s="143"/>
      <c r="F148" s="143"/>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2">
        <v>36</v>
      </c>
      <c r="B149" s="159" t="s">
        <v>2665</v>
      </c>
      <c r="C149" s="161" t="s">
        <v>31</v>
      </c>
      <c r="D149" s="63"/>
      <c r="E149" s="143"/>
      <c r="F149" s="143"/>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2">
        <v>37</v>
      </c>
      <c r="B150" s="159" t="s">
        <v>2665</v>
      </c>
      <c r="C150" s="161" t="s">
        <v>31</v>
      </c>
      <c r="D150" s="63"/>
      <c r="E150" s="143"/>
      <c r="F150" s="143"/>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2">
        <v>38</v>
      </c>
      <c r="B151" s="159" t="s">
        <v>2665</v>
      </c>
      <c r="C151" s="161" t="s">
        <v>31</v>
      </c>
      <c r="D151" s="63"/>
      <c r="E151" s="143"/>
      <c r="F151" s="143"/>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2">
        <v>39</v>
      </c>
      <c r="B152" s="159" t="s">
        <v>2665</v>
      </c>
      <c r="C152" s="161" t="s">
        <v>31</v>
      </c>
      <c r="D152" s="63"/>
      <c r="E152" s="143"/>
      <c r="F152" s="143"/>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2">
        <v>40</v>
      </c>
      <c r="B153" s="159" t="s">
        <v>2665</v>
      </c>
      <c r="C153" s="161" t="s">
        <v>31</v>
      </c>
      <c r="D153" s="63"/>
      <c r="E153" s="143"/>
      <c r="F153" s="143"/>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2">
        <v>41</v>
      </c>
      <c r="B154" s="159" t="s">
        <v>2665</v>
      </c>
      <c r="C154" s="161" t="s">
        <v>31</v>
      </c>
      <c r="D154" s="63"/>
      <c r="E154" s="143"/>
      <c r="F154" s="143"/>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2">
        <v>42</v>
      </c>
      <c r="B155" s="159" t="s">
        <v>2665</v>
      </c>
      <c r="C155" s="161" t="s">
        <v>31</v>
      </c>
      <c r="D155" s="63"/>
      <c r="E155" s="143"/>
      <c r="F155" s="143"/>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2">
        <v>43</v>
      </c>
      <c r="B156" s="159" t="s">
        <v>2665</v>
      </c>
      <c r="C156" s="161" t="s">
        <v>31</v>
      </c>
      <c r="D156" s="63"/>
      <c r="E156" s="143"/>
      <c r="F156" s="143"/>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2">
        <v>44</v>
      </c>
      <c r="B157" s="159" t="s">
        <v>2665</v>
      </c>
      <c r="C157" s="161" t="s">
        <v>31</v>
      </c>
      <c r="D157" s="63"/>
      <c r="E157" s="143"/>
      <c r="F157" s="143"/>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2">
        <v>45</v>
      </c>
      <c r="B158" s="159" t="s">
        <v>2665</v>
      </c>
      <c r="C158" s="161" t="s">
        <v>31</v>
      </c>
      <c r="D158" s="63"/>
      <c r="E158" s="143"/>
      <c r="F158" s="143"/>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2">
        <v>46</v>
      </c>
      <c r="B159" s="159" t="s">
        <v>2665</v>
      </c>
      <c r="C159" s="161" t="s">
        <v>31</v>
      </c>
      <c r="D159" s="63"/>
      <c r="E159" s="143"/>
      <c r="F159" s="143"/>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70155943.200000003</v>
      </c>
      <c r="F185" s="92"/>
      <c r="G185" s="93"/>
      <c r="H185" s="88"/>
      <c r="I185" s="90" t="s">
        <v>2627</v>
      </c>
      <c r="J185" s="164">
        <f>+SUM(M179:M183)</f>
        <v>0.03</v>
      </c>
      <c r="K185" s="235" t="s">
        <v>2628</v>
      </c>
      <c r="L185" s="235"/>
      <c r="M185" s="94">
        <f>+J185*(SUM(K20:K35))</f>
        <v>42093565.920000002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41964</v>
      </c>
      <c r="D193" s="5"/>
      <c r="E193" s="124">
        <v>6710</v>
      </c>
      <c r="F193" s="5"/>
      <c r="G193" s="5"/>
      <c r="H193" s="145" t="s">
        <v>2676</v>
      </c>
      <c r="J193" s="5"/>
      <c r="K193" s="125">
        <v>41995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2678</v>
      </c>
      <c r="J211" s="27" t="s">
        <v>2622</v>
      </c>
      <c r="K211" s="146" t="s">
        <v>2680</v>
      </c>
      <c r="L211" s="21"/>
      <c r="M211" s="21"/>
      <c r="N211" s="21"/>
      <c r="O211" s="8"/>
    </row>
    <row r="212" spans="1:15" x14ac:dyDescent="0.25">
      <c r="A212" s="9"/>
      <c r="B212" s="27" t="s">
        <v>2619</v>
      </c>
      <c r="C212" s="145" t="s">
        <v>2677</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0:D160 M140:M160 G114:G121 L106:L107 G140:J160 G48:G90 G122: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a65d333d-5b59-4810-bc94-b80d9325abbc"/>
    <ds:schemaRef ds:uri="http://purl.org/dc/terms/"/>
    <ds:schemaRef ds:uri="http://schemas.microsoft.com/office/2006/documentManagement/types"/>
    <ds:schemaRef ds:uri="4fb10211-09fb-4e80-9f0b-184718d5d98c"/>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sistemas3d@hotmail.com</cp:lastModifiedBy>
  <cp:lastPrinted>2020-11-20T15:12:35Z</cp:lastPrinted>
  <dcterms:created xsi:type="dcterms:W3CDTF">2020-10-14T21:57:42Z</dcterms:created>
  <dcterms:modified xsi:type="dcterms:W3CDTF">2020-12-29T17:08:29Z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