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RY REALPE\Music\Nueva carpeta\EDUCAR\"/>
    </mc:Choice>
  </mc:AlternateContent>
  <xr:revisionPtr revIDLastSave="0" documentId="13_ncr:1_{8CA43D23-D01C-4724-BA06-3F5DA638C68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<sst xmlns="http://schemas.openxmlformats.org/spreadsheetml/2006/main" count="5222" uniqueCount="2769">
  <si>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</si>
  <si>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</si>
  <si>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</si>
  <si>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</si>
  <si>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</si>
  <si>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</si>
  <si>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</si>
  <si>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</si>
  <si>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</si>
  <si>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</si>
  <si>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</si>
  <si>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</si>
  <si>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</si>
  <si>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</si>
  <si>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</si>
  <si>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</si>
  <si>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</si>
  <si>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</si>
  <si>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</si>
  <si>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</si>
  <si>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</si>
  <si>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</si>
  <si>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</si>
  <si>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</si>
  <si>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</si>
  <si>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</si>
  <si>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</si>
  <si>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</si>
  <si>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</si>
  <si>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</si>
  <si>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</si>
  <si>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</si>
  <si>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</si>
  <si>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</si>
  <si>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</si>
  <si>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</si>
  <si>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</si>
  <si>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</si>
  <si>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</si>
  <si>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</si>
  <si>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</si>
  <si>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</si>
  <si>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</si>
  <si>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</si>
  <si>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</si>
  <si>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</si>
  <si>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</si>
  <si>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</si>
  <si>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</si>
  <si>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</si>
  <si>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</si>
  <si>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</si>
  <si>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</si>
  <si>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</si>
  <si>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</si>
  <si>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</si>
  <si>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</si>
  <si>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</si>
  <si>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</si>
  <si>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</si>
  <si>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</si>
  <si>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</si>
  <si>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</si>
  <si>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</si>
  <si>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</si>
  <si>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</si>
  <si>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</si>
  <si>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</si>
  <si>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</si>
  <si>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</si>
  <si>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</si>
  <si>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</si>
  <si>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</si>
  <si>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</si>
  <si>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</si>
  <si>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</si>
  <si>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</si>
  <si>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</si>
  <si>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</si>
  <si>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</si>
  <si>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</si>
  <si>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</si>
  <si>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</si>
  <si>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</si>
  <si>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</si>
  <si>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</si>
  <si>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</si>
  <si>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</si>
  <si>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</si>
  <si>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</si>
  <si>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</si>
  <si>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</si>
  <si>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</si>
  <si>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</si>
  <si>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</si>
  <si>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</si>
  <si>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</si>
  <si>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</si>
  <si>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</si>
  <si>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</si>
  <si>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</si>
  <si>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</si>
  <si>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</si>
  <si>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</si>
  <si>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</si>
  <si>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</si>
  <si>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</si>
  <si>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</si>
  <si>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</si>
  <si>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</si>
  <si>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</si>
  <si>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</si>
  <si>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</si>
  <si>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</si>
  <si>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</si>
  <si>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</si>
  <si>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</si>
  <si>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</si>
  <si>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</si>
  <si>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</si>
  <si>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</si>
  <si>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</si>
  <si>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</si>
  <si>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</si>
  <si>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</si>
  <si>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</si>
  <si>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</si>
  <si>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</si>
  <si>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</si>
  <si>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</si>
  <si>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</si>
  <si>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</si>
  <si>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</si>
  <si>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</si>
  <si>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</si>
  <si>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</si>
  <si>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</si>
  <si>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</si>
  <si>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</si>
  <si>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</si>
  <si>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</si>
  <si>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</si>
  <si>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</si>
  <si>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</si>
  <si>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</si>
  <si>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</si>
  <si>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</si>
  <si>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</si>
  <si>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</si>
  <si>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</si>
  <si>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</si>
  <si>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</si>
  <si>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</si>
  <si>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</si>
  <si>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</si>
  <si>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</si>
  <si>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</si>
  <si>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</si>
  <si>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</si>
  <si>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</si>
  <si>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</si>
  <si>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</si>
  <si>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</si>
  <si>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</si>
  <si>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</si>
  <si>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</si>
  <si>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</si>
  <si>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</si>
  <si>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</si>
  <si>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</si>
  <si>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</si>
  <si>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</si>
  <si>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</si>
  <si>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</si>
  <si>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</si>
  <si>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</si>
  <si>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</si>
  <si>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</si>
  <si>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</si>
  <si>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</si>
  <si>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</si>
  <si>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</si>
  <si>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</si>
  <si>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</si>
  <si>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</si>
  <si>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</si>
  <si>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</si>
  <si>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</si>
  <si>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</si>
  <si>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</si>
  <si>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</si>
  <si>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</si>
  <si>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</si>
  <si>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</si>
  <si>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</si>
  <si>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</si>
  <si>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</si>
  <si>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</si>
  <si>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</si>
  <si>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</si>
  <si>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</si>
  <si>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</si>
  <si>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</si>
  <si>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</si>
  <si>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</si>
  <si>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</si>
  <si>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</si>
  <si>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</si>
  <si>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</si>
  <si>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</si>
  <si>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</si>
  <si>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</si>
  <si>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</si>
  <si>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</si>
  <si>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</si>
  <si>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</si>
  <si>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</si>
  <si>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</si>
  <si>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</si>
  <si>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</si>
  <si>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</si>
  <si>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</si>
  <si>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</si>
  <si>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</si>
  <si>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</si>
  <si>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</si>
  <si>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</si>
  <si>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</si>
  <si>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</si>
  <si>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</si>
  <si>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</si>
  <si>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</si>
  <si>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</si>
  <si>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</si>
  <si>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</si>
  <si>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</si>
  <si>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</si>
  <si>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</si>
  <si>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</si>
  <si>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</si>
  <si>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</si>
  <si>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</si>
  <si>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</si>
  <si>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</si>
  <si>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</si>
  <si>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</si>
  <si>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</si>
  <si>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</si>
  <si>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</si>
  <si>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</si>
  <si>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</si>
  <si>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</si>
  <si>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</si>
  <si>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</si>
  <si>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</si>
  <si>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</si>
  <si>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</si>
  <si>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</si>
  <si>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</si>
  <si>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</si>
  <si>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</si>
  <si>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</si>
  <si>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</si>
  <si>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</si>
  <si>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</si>
  <si>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</si>
  <si>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</si>
  <si>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</si>
  <si>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</si>
  <si>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</si>
  <si>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</si>
  <si>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</si>
  <si>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</si>
  <si>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</si>
  <si>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</si>
  <si>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</si>
  <si>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</si>
  <si>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</si>
  <si>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</si>
  <si>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</si>
  <si>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</si>
  <si>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</si>
  <si>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</si>
  <si>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</si>
  <si>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</si>
  <si>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</si>
  <si>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</si>
  <si>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</si>
  <si>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</si>
  <si>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</si>
  <si>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</si>
  <si>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</si>
  <si>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</si>
  <si>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</si>
  <si>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</si>
  <si>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</si>
  <si>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</si>
  <si>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</si>
  <si>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</si>
  <si>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</si>
  <si>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</si>
  <si>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</si>
  <si>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</si>
  <si>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</si>
  <si>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</si>
  <si>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</si>
  <si>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</si>
  <si>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</si>
  <si>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</si>
  <si>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</si>
  <si>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</si>
  <si>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</si>
  <si>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</si>
  <si>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</si>
  <si>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</si>
  <si>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</si>
  <si>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</si>
  <si>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</si>
  <si>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</si>
  <si>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</si>
  <si>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</si>
  <si>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</si>
  <si>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</si>
  <si>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</si>
  <si>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</si>
  <si>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</si>
  <si>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</si>
  <si>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</si>
  <si>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</si>
  <si>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</si>
  <si>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</si>
  <si>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</si>
  <si>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</si>
  <si>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</si>
  <si>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</si>
  <si>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</si>
  <si>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</si>
  <si>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</si>
  <si>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</si>
  <si>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</si>
  <si>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</si>
  <si>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</si>
  <si>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</si>
  <si>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</si>
  <si>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</si>
  <si>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</si>
  <si>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</si>
  <si>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</si>
  <si>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</si>
  <si>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</si>
  <si>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</si>
  <si>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</si>
  <si>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</si>
  <si>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</si>
  <si>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</si>
  <si>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</si>
  <si>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</si>
  <si>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</si>
  <si>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</si>
  <si>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</si>
  <si>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</si>
  <si>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</si>
  <si>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</si>
  <si>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</si>
  <si>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</si>
  <si>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</si>
  <si>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</si>
  <si>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</si>
  <si>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</si>
  <si>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</si>
  <si>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</si>
  <si>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</si>
  <si>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</si>
  <si>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</si>
  <si>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</si>
  <si>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</si>
  <si>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</si>
  <si>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</si>
  <si>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</si>
  <si>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</si>
  <si>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</si>
  <si>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</si>
  <si>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</si>
  <si>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</si>
  <si>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</si>
  <si>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</si>
  <si>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</si>
  <si>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</si>
  <si>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</si>
  <si>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</si>
  <si>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</si>
  <si>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</si>
  <si>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</si>
  <si>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</si>
  <si>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</si>
  <si>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</si>
  <si>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</si>
  <si>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</si>
  <si>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</si>
  <si>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</si>
  <si>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</si>
  <si>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</si>
  <si>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</si>
  <si>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</si>
  <si>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</si>
  <si>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</si>
  <si>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</si>
  <si>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</si>
  <si>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</si>
  <si>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</si>
  <si>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</si>
  <si>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</si>
  <si>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</si>
  <si>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</si>
  <si>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</si>
  <si>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</si>
  <si>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</si>
  <si>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</si>
  <si>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</si>
  <si>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</si>
  <si>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</si>
  <si>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</si>
  <si>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</si>
  <si>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</si>
  <si>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</si>
  <si>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</si>
  <si>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</si>
  <si>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</si>
  <si>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</si>
  <si>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</si>
  <si>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</si>
  <si>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</si>
  <si>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</si>
  <si>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</si>
  <si>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</si>
  <si>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</si>
  <si>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</si>
  <si>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</si>
  <si>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</si>
  <si>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</si>
  <si>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</si>
  <si>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</si>
  <si>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</si>
  <si>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</si>
  <si>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</si>
  <si>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</si>
  <si>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</si>
  <si>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</si>
  <si>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</si>
  <si>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</si>
  <si>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</si>
  <si>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</si>
  <si>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</si>
  <si>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</si>
  <si>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</si>
  <si>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</si>
  <si>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</si>
  <si>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</si>
  <si>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</si>
  <si>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</si>
  <si>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</si>
  <si>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</si>
  <si>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</si>
  <si>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</si>
  <si>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</si>
  <si>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</si>
  <si>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</si>
  <si>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</si>
  <si>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</si>
  <si>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</si>
  <si>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</si>
  <si>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</si>
  <si>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</si>
  <si>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</si>
  <si>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</si>
  <si>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</si>
  <si>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</si>
  <si>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</si>
  <si>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</si>
  <si>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</si>
  <si>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</si>
  <si>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</si>
  <si>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</si>
  <si>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</si>
  <si>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</si>
  <si>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</si>
  <si>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</si>
  <si>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</si>
  <si>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</si>
  <si>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</si>
  <si>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</si>
  <si>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</si>
  <si>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</si>
  <si>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</si>
  <si>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</si>
  <si>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</si>
  <si>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</si>
  <si>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</si>
  <si>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</si>
  <si>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</si>
  <si>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</si>
  <si>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</si>
  <si>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</si>
  <si>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</si>
  <si>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</si>
  <si>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</si>
  <si>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</si>
  <si>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</si>
  <si>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</si>
  <si>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</si>
  <si>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</si>
  <si>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</si>
  <si>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</si>
  <si>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</si>
  <si>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</si>
  <si>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</si>
  <si>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</si>
  <si>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</si>
  <si>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</si>
  <si>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</si>
  <si>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</si>
  <si>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</si>
  <si>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</si>
  <si>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</si>
  <si>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</si>
  <si>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</si>
  <si>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</si>
  <si>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</si>
  <si>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</si>
  <si>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</si>
  <si>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</si>
  <si>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</si>
  <si>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</si>
  <si>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</si>
  <si>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</si>
  <si>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</si>
  <si>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</si>
  <si>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</si>
  <si>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</si>
  <si>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</si>
  <si>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</si>
  <si>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</si>
  <si>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</si>
  <si>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</si>
  <si>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</si>
  <si>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</si>
  <si>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</si>
  <si>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</si>
  <si>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</si>
  <si>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</si>
  <si>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</si>
  <si>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</si>
  <si>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</si>
  <si>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</si>
  <si>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</si>
  <si>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</si>
  <si>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</si>
  <si>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</si>
  <si>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</si>
  <si>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</si>
  <si>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</si>
  <si>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</si>
  <si>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</si>
  <si>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</si>
  <si>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</si>
  <si>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</si>
  <si>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</si>
  <si>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</si>
  <si>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</si>
  <si>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</si>
  <si>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</si>
  <si>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</si>
  <si>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</si>
  <si>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</si>
  <si>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</si>
  <si>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</si>
  <si>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</si>
  <si>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</si>
  <si>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</si>
  <si>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</si>
  <si>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</si>
  <si>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</si>
  <si>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</si>
  <si>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</si>
  <si>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</si>
  <si>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</si>
  <si>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</si>
  <si>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</si>
  <si>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</si>
  <si>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</si>
  <si>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</si>
  <si>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</si>
  <si>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</si>
  <si>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</si>
  <si>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</si>
  <si>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</si>
  <si>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</si>
  <si>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</si>
  <si>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</si>
  <si>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</si>
  <si>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</si>
  <si>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</si>
  <si>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</si>
  <si>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</si>
  <si>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</si>
  <si>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</si>
  <si>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</si>
  <si>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</si>
  <si>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</si>
  <si>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</si>
  <si>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</si>
  <si>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</si>
  <si>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</si>
  <si>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</si>
  <si>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</si>
  <si>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</si>
  <si>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</si>
  <si>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</si>
  <si>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</si>
  <si>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</si>
  <si>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</si>
  <si>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</si>
  <si>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</si>
  <si>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</si>
  <si>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</si>
  <si>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</si>
  <si>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</si>
  <si>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</si>
  <si>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</si>
  <si>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</si>
  <si>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</si>
  <si>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</si>
  <si>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</si>
  <si>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</si>
  <si>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</si>
  <si>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</si>
  <si>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</si>
  <si>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</si>
  <si>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</si>
  <si>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</si>
  <si>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</si>
  <si>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</si>
  <si>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</si>
  <si>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</si>
  <si>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</si>
  <si>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</si>
  <si>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</si>
  <si>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</si>
  <si>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</si>
  <si>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</si>
  <si>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</si>
  <si>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</si>
  <si>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</si>
  <si>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</si>
  <si>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</si>
  <si>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</si>
  <si>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</si>
  <si>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</si>
  <si>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</si>
  <si>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</si>
  <si>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</si>
  <si>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</si>
  <si>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</si>
  <si>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</si>
  <si>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</si>
  <si>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</si>
  <si>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</si>
  <si>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</si>
  <si>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</si>
  <si>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</si>
  <si>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</si>
  <si>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</si>
  <si>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</si>
  <si>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</si>
  <si>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</si>
  <si>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</si>
  <si>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</si>
  <si>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</si>
  <si>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</si>
  <si>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</si>
  <si>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</si>
  <si>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</si>
  <si>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</si>
  <si>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</si>
  <si>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</si>
  <si>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</si>
  <si>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</si>
  <si>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</si>
  <si>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</si>
  <si>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</si>
  <si>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</si>
  <si>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</si>
  <si>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</si>
  <si>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</si>
  <si>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</si>
  <si>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</si>
  <si>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</si>
  <si>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</si>
  <si>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</si>
  <si>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</si>
  <si>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</si>
  <si>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</si>
  <si>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</si>
  <si>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</si>
  <si>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</si>
  <si>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</si>
  <si>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</si>
  <si>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</si>
  <si>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</si>
  <si>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</si>
  <si>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</si>
  <si>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</si>
  <si>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</si>
  <si>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</si>
  <si>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</si>
  <si>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</si>
  <si>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</si>
  <si>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</si>
  <si>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</si>
  <si>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</si>
  <si>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</si>
  <si>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</si>
  <si>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</si>
  <si>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</si>
  <si>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</si>
  <si>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</si>
  <si>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</si>
  <si>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</si>
  <si>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</si>
  <si>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</si>
  <si>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</si>
  <si>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</si>
  <si>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</si>
  <si>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</si>
  <si>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</si>
  <si>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</si>
  <si>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</si>
  <si>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</si>
  <si>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</si>
  <si>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</si>
  <si>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</si>
  <si>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</si>
  <si>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</si>
  <si>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</si>
  <si>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</si>
  <si>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</si>
  <si>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</si>
  <si>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</si>
  <si>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</si>
  <si>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</si>
  <si>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</si>
  <si>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</si>
  <si>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</si>
  <si>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</si>
  <si>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</si>
  <si>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</si>
  <si>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</si>
  <si>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</si>
  <si>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</si>
  <si>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</si>
  <si>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</si>
  <si>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</si>
  <si>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</si>
  <si>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</si>
  <si>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</si>
  <si>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</si>
  <si>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</si>
  <si>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</si>
  <si>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</si>
  <si>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</si>
  <si>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</si>
  <si>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</si>
  <si>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</si>
  <si>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</si>
  <si>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</si>
  <si>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</si>
  <si>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</si>
  <si>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</si>
  <si>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</si>
  <si>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</si>
  <si>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</si>
  <si>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</si>
  <si>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</si>
  <si>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</si>
  <si>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</si>
  <si>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</si>
  <si>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</si>
  <si>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</si>
  <si>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</si>
  <si>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</si>
  <si>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</si>
  <si>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</si>
  <si>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</si>
  <si>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</si>
  <si>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</si>
  <si>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</si>
  <si>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</si>
  <si>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</si>
  <si>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</si>
  <si>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</si>
  <si>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</si>
  <si>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</si>
  <si>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</si>
  <si>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</si>
  <si>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</si>
  <si>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</si>
  <si>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</si>
  <si>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</si>
  <si>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</si>
  <si>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</si>
  <si>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</si>
  <si>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</si>
  <si>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</si>
  <si>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</si>
  <si>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</si>
  <si>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</si>
  <si>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</si>
  <si>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</si>
  <si>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</si>
  <si>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</si>
  <si>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</si>
  <si>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</si>
  <si>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</si>
  <si>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</si>
  <si>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</si>
  <si>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</si>
  <si>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</si>
  <si>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</si>
  <si>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</si>
  <si>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</si>
  <si>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</si>
  <si>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</si>
  <si>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</si>
  <si>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</si>
  <si>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</si>
  <si>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</si>
  <si>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</si>
  <si>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</si>
  <si>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</si>
  <si>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</si>
  <si>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</si>
  <si>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</si>
  <si>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</si>
  <si>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</si>
  <si>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</si>
  <si>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</si>
  <si>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</si>
  <si>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</si>
  <si>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</si>
  <si>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</si>
  <si>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</si>
  <si>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</si>
  <si>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</si>
  <si>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</si>
  <si>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</si>
  <si>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</si>
  <si>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</si>
  <si>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</si>
  <si>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</si>
  <si>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</si>
  <si>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</si>
  <si>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</si>
  <si>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</si>
  <si>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</si>
  <si>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</si>
  <si>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</si>
  <si>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</si>
  <si>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</si>
  <si>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</si>
  <si>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</si>
  <si>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</si>
  <si>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</si>
  <si>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</si>
  <si>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</si>
  <si>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</si>
  <si>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</si>
  <si>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</si>
  <si>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</si>
  <si>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</si>
  <si>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</si>
  <si>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</si>
  <si>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</si>
  <si>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</si>
  <si>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</si>
  <si>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</si>
  <si>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</si>
  <si>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</si>
  <si>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</si>
  <si>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</si>
  <si>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</si>
  <si>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</si>
  <si>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</si>
  <si>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</si>
  <si>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</si>
  <si>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</si>
  <si>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</si>
  <si>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</si>
  <si>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</si>
  <si>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</si>
  <si>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</si>
  <si>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</si>
  <si>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</si>
  <si>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</si>
  <si>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</si>
  <si>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</si>
  <si>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</si>
  <si>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</si>
  <si>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</si>
  <si>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</si>
  <si>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</si>
  <si>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</si>
  <si>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</si>
  <si>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</si>
  <si>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</si>
  <si>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</si>
  <si>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</si>
  <si>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</si>
  <si>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</si>
  <si>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</si>
  <si>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</si>
  <si>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</si>
  <si>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</si>
  <si>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</si>
  <si>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</si>
  <si>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</si>
  <si>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</si>
  <si>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</si>
  <si>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</si>
  <si>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</si>
  <si>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</si>
  <si>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</si>
  <si>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</si>
  <si>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</si>
  <si>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</si>
  <si>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</si>
  <si>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</si>
  <si>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</si>
  <si>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</si>
  <si>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</si>
  <si>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</si>
  <si>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</si>
  <si>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</si>
  <si>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</si>
  <si>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</si>
  <si>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</si>
  <si>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</si>
  <si>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</si>
  <si>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</si>
  <si>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</si>
  <si>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</si>
  <si>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</si>
  <si>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</si>
  <si>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</si>
  <si>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</si>
  <si>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</si>
  <si>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</si>
  <si>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</si>
  <si>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</si>
  <si>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</si>
  <si>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</si>
  <si>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</si>
  <si>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</si>
  <si>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</si>
  <si>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</si>
  <si>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</si>
  <si>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</si>
  <si>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</si>
  <si>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</si>
  <si>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</si>
  <si>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</si>
  <si>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</si>
  <si>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</si>
  <si>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</si>
  <si>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</si>
  <si>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</si>
  <si>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</si>
  <si>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</si>
  <si>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</si>
  <si>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</si>
  <si>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</si>
  <si>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</si>
  <si>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</si>
  <si>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</si>
  <si>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</si>
  <si>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</si>
  <si>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</si>
  <si>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</si>
  <si>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</si>
  <si>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</si>
  <si>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</si>
  <si>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</si>
  <si>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</si>
  <si>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</si>
  <si>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</si>
  <si>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</si>
  <si>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</si>
  <si>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</si>
  <si>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</si>
  <si>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</si>
  <si>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</si>
  <si>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</si>
  <si>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</si>
  <si>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</si>
  <si>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</si>
  <si>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</si>
  <si>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</si>
  <si>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</si>
  <si>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</si>
  <si>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</si>
  <si>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</si>
  <si>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</si>
  <si>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</si>
  <si>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</si>
  <si>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</si>
  <si>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</si>
  <si>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</si>
  <si>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</si>
  <si>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</si>
  <si>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</si>
  <si>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</si>
  <si>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</si>
  <si>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</si>
  <si>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</si>
  <si>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</si>
  <si>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</si>
  <si>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</si>
  <si>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</si>
  <si>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</si>
  <si>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</si>
  <si>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</si>
  <si>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</si>
  <si>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</si>
  <si>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</si>
  <si>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</si>
  <si>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</si>
  <si>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</si>
  <si>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</si>
  <si>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</si>
  <si>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</si>
  <si>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</si>
  <si>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</si>
  <si>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</si>
  <si>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</si>
  <si>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</si>
  <si>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</si>
  <si>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</si>
  <si>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</si>
  <si>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</si>
  <si>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</si>
  <si>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</si>
  <si>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</si>
  <si>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</si>
  <si>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</si>
  <si>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</si>
  <si>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</si>
  <si>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</si>
  <si>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</si>
  <si>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</si>
  <si>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</si>
  <si>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</si>
  <si>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</si>
  <si>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</si>
  <si>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</si>
  <si>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</si>
  <si>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</si>
  <si>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</si>
  <si>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</si>
  <si>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</si>
  <si>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</si>
  <si>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</si>
  <si>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</si>
  <si>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</si>
  <si>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</si>
  <si>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</si>
  <si>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</si>
  <si>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</si>
  <si>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</si>
  <si>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</si>
  <si>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</si>
  <si>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</si>
  <si>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</si>
  <si>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</si>
  <si>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</si>
  <si>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</si>
  <si>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</si>
  <si>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</si>
  <si>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</si>
  <si>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</si>
  <si>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</si>
  <si>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</si>
  <si>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</si>
  <si>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</si>
  <si>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</si>
  <si>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</si>
  <si>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</si>
  <si>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</si>
  <si>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</si>
  <si>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</si>
  <si>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</si>
  <si>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</si>
  <si>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</si>
  <si>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</si>
  <si>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</si>
  <si>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</si>
  <si>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</si>
  <si>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</si>
  <si>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</si>
  <si>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</si>
  <si>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</si>
  <si>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</si>
  <si>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</si>
  <si>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</si>
  <si>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</si>
  <si>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</si>
  <si>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</si>
  <si>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</si>
  <si>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</si>
  <si>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</si>
  <si>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</si>
  <si>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</si>
  <si>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</si>
  <si>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</si>
  <si>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</si>
  <si>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</si>
  <si>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</si>
  <si>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</si>
  <si>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</si>
  <si>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</si>
  <si>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</si>
  <si>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</si>
  <si>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</si>
  <si>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</si>
  <si>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</si>
  <si>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</si>
  <si>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</si>
  <si>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</si>
  <si>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</si>
  <si>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</si>
  <si>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</si>
  <si>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</si>
  <si>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</si>
  <si>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</si>
  <si>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</si>
  <si>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</si>
  <si>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</si>
  <si>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</si>
  <si>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</si>
  <si>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</si>
  <si>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</si>
  <si>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</si>
  <si>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</si>
  <si>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</si>
  <si>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</si>
  <si>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</si>
  <si>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</si>
  <si>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</si>
  <si>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</si>
  <si>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</si>
  <si>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</si>
  <si>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</si>
  <si>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</si>
  <si>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</si>
  <si>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</si>
  <si>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</si>
  <si>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</si>
  <si>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</si>
  <si>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</si>
  <si>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</si>
  <si>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</si>
  <si>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</si>
  <si>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</si>
  <si>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</si>
  <si>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</si>
  <si>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</si>
  <si>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</si>
  <si>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</si>
  <si>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</si>
  <si>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</si>
  <si>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</si>
  <si>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</si>
  <si>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</si>
  <si>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</si>
  <si>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</si>
  <si>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</si>
  <si>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</si>
  <si>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</si>
  <si>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</si>
  <si>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</si>
  <si>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</si>
  <si>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</si>
  <si>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</si>
  <si>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</si>
  <si>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</si>
  <si>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</si>
  <si>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</si>
  <si>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</si>
  <si>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</si>
  <si>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</si>
  <si>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</si>
  <si>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</si>
  <si>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</si>
  <si>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</si>
  <si>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</si>
  <si>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</si>
  <si>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</si>
  <si>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</si>
  <si>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</si>
  <si>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</si>
  <si>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</si>
  <si>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</si>
  <si>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</si>
  <si>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</si>
  <si>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</si>
  <si>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</si>
  <si>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</si>
  <si>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</si>
  <si>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</si>
  <si>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</si>
  <si>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</si>
  <si>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</si>
  <si>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</si>
  <si>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</si>
  <si>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</si>
  <si>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</si>
  <si>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</si>
  <si>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</si>
  <si>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</si>
  <si>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</si>
  <si>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</si>
  <si>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</si>
  <si>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</si>
  <si>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</si>
  <si>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</si>
  <si>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</si>
  <si>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</si>
  <si>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</si>
  <si>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</si>
  <si>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</si>
  <si>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</si>
  <si>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</si>
  <si>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</si>
  <si>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</si>
  <si>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</si>
  <si>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</si>
  <si>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</si>
  <si>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</si>
  <si>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</si>
  <si>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</si>
  <si>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</si>
  <si>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</si>
  <si>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</si>
  <si>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</si>
  <si>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</si>
  <si>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</si>
  <si>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</si>
  <si>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</si>
  <si>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</si>
  <si>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</si>
  <si>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</si>
  <si>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</si>
  <si>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</si>
  <si>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</si>
  <si>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</si>
  <si>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</si>
  <si>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</si>
  <si>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</si>
  <si>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</si>
  <si>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</si>
  <si>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</si>
  <si>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</si>
  <si>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</si>
  <si>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</si>
  <si>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</si>
  <si>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</si>
  <si>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</si>
  <si>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</si>
  <si>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</si>
  <si>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</si>
  <si>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</si>
  <si>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</si>
  <si>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</si>
  <si>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</si>
  <si>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</si>
  <si>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</si>
  <si>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</si>
  <si>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</si>
  <si>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</si>
  <si>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</si>
  <si>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</si>
  <si>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</si>
  <si>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</si>
  <si>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</si>
  <si>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</si>
  <si>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</si>
  <si>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</si>
  <si>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</si>
  <si>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</si>
  <si>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</si>
  <si>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</si>
  <si>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</si>
  <si>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</si>
  <si>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</si>
  <si>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</si>
  <si>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</si>
  <si>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</si>
  <si>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</si>
  <si>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</si>
  <si>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</si>
  <si>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</si>
  <si>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</si>
  <si>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</si>
  <si>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</si>
  <si>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</si>
  <si>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</si>
  <si>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</si>
  <si>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</si>
  <si>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</si>
  <si>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</si>
  <si>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</si>
  <si>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</si>
  <si>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</si>
  <si>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</si>
  <si>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</si>
  <si>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</si>
  <si>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</si>
  <si>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</si>
  <si>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</si>
  <si>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</si>
  <si>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</si>
  <si>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</si>
  <si>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</si>
  <si>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</si>
  <si>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</si>
  <si>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</si>
  <si>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</si>
  <si>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</si>
  <si>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</si>
  <si>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</si>
  <si>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</si>
  <si>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</si>
  <si>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</si>
  <si>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</si>
  <si>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</si>
  <si>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</si>
  <si>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</si>
  <si>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</si>
  <si>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</si>
  <si>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</si>
  <si>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</si>
  <si>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</si>
  <si>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</si>
  <si>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</si>
  <si>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</si>
  <si>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</si>
  <si>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</si>
  <si>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</si>
  <si>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</si>
  <si>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</si>
  <si>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</si>
  <si>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</si>
  <si>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</si>
  <si>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</si>
  <si>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</si>
  <si>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</si>
  <si>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</si>
  <si>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</si>
  <si>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</si>
  <si>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</si>
  <si>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</si>
  <si>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</si>
  <si>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</si>
  <si>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</si>
  <si>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</si>
  <si>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</si>
  <si>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</si>
  <si>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</si>
  <si>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</si>
  <si>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</si>
  <si>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</si>
  <si>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</si>
  <si>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</si>
  <si>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</si>
  <si>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</si>
  <si>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</si>
  <si>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</si>
  <si>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</si>
  <si>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</si>
  <si>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</si>
  <si>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</si>
  <si>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</si>
  <si>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</si>
  <si>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</si>
  <si>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</si>
  <si>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</si>
  <si>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</si>
  <si>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</si>
  <si>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</si>
  <si>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</si>
  <si>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</si>
  <si>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</si>
  <si>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</si>
  <si>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</si>
  <si>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</si>
  <si>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</si>
  <si>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</si>
  <si>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</si>
  <si>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</si>
  <si>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</si>
  <si>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</si>
  <si>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</si>
  <si>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</si>
  <si>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</si>
  <si>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</si>
  <si>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</si>
  <si>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</si>
  <si>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</si>
  <si>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</si>
  <si>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</si>
  <si>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</si>
  <si>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</si>
  <si>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</si>
  <si>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</si>
  <si>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</si>
  <si>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</si>
  <si>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</si>
  <si>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</si>
  <si>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</si>
  <si>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</si>
  <si>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</si>
  <si>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</si>
  <si>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</si>
  <si>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</si>
  <si>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</si>
  <si>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</si>
  <si>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</si>
  <si>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</si>
  <si>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</si>
  <si>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</si>
  <si>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</si>
  <si>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</si>
  <si>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</si>
  <si>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</si>
  <si>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</si>
  <si>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</si>
  <si>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</si>
  <si>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</si>
  <si>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</si>
  <si>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</si>
  <si>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</si>
  <si>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</si>
  <si>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</si>
  <si>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</si>
  <si>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</si>
  <si>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</si>
  <si>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</si>
  <si>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</si>
  <si>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</si>
  <si>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</si>
  <si>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</si>
  <si>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</si>
  <si>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</si>
  <si>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</si>
  <si>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</si>
  <si>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</si>
  <si>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</si>
  <si>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</si>
  <si>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</si>
  <si>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</si>
  <si>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</si>
  <si>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</si>
  <si>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</si>
  <si>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</si>
  <si>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</si>
  <si>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</si>
  <si>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</si>
  <si>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</si>
  <si>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</si>
  <si>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</si>
  <si>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</si>
  <si>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</si>
  <si>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</si>
  <si>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</si>
  <si>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</si>
  <si>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</si>
  <si>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</si>
  <si>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</si>
  <si>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</si>
  <si>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</si>
  <si>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</si>
  <si>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</si>
  <si>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</si>
  <si>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</si>
  <si>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</si>
  <si>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</si>
  <si>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</si>
  <si>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</si>
  <si>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</si>
  <si>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</si>
  <si>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</si>
  <si>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</si>
  <si>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</si>
  <si>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</si>
  <si>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</si>
  <si>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</si>
  <si>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</si>
  <si>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</si>
  <si>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</si>
  <si>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</si>
  <si>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</si>
  <si>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</si>
  <si>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</si>
  <si>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</si>
  <si>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</si>
  <si>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</si>
  <si>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</si>
  <si>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</si>
  <si>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</si>
  <si>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</si>
  <si>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</si>
  <si>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</si>
  <si>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</si>
  <si>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</si>
  <si>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</si>
  <si>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</si>
  <si>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</si>
  <si>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</si>
  <si>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</si>
  <si>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</si>
  <si>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</si>
  <si>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</si>
  <si>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</si>
  <si>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</si>
  <si>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</si>
  <si>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</si>
  <si>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</si>
  <si>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</si>
  <si>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</si>
  <si>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</si>
  <si>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</si>
  <si>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</si>
  <si>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</si>
  <si>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</si>
  <si>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</si>
  <si>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</si>
  <si>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</si>
  <si>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</si>
  <si>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</si>
  <si>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</si>
  <si>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</si>
  <si>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</si>
  <si>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</si>
  <si>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</si>
  <si>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</si>
  <si>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</si>
  <si>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</si>
  <si>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</si>
  <si>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</si>
  <si>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</si>
  <si>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</si>
  <si>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</si>
  <si>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</si>
  <si>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</si>
  <si>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</si>
  <si>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</si>
  <si>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</si>
  <si>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</si>
  <si>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</si>
  <si>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</si>
  <si>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</si>
  <si>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</si>
  <si>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</si>
  <si>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</si>
  <si>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</si>
  <si>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</si>
  <si>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</si>
  <si>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</si>
  <si>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</si>
  <si>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</si>
  <si>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</si>
  <si>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</si>
  <si>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</si>
  <si>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</si>
  <si>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</si>
  <si>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</si>
  <si>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</si>
  <si>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</si>
  <si>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</si>
  <si>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</si>
  <si>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</si>
  <si>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</si>
  <si>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</si>
  <si>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</si>
  <si>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</si>
  <si>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</si>
  <si>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</si>
  <si>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</si>
  <si>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</si>
  <si>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</si>
  <si>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</si>
  <si>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</si>
  <si>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</si>
  <si>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</si>
  <si>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</si>
  <si>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</si>
  <si>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</si>
  <si>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</si>
  <si>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</si>
  <si>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</si>
  <si>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</si>
  <si>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</si>
  <si>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</si>
  <si>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</si>
  <si>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</si>
  <si>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</si>
  <si>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</si>
  <si>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</si>
  <si>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</si>
  <si>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</si>
  <si>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</si>
  <si>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</si>
  <si>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</si>
  <si>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</si>
  <si>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</si>
  <si>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</si>
  <si>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</si>
  <si>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</si>
  <si>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</si>
  <si>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</si>
  <si>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</si>
  <si>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</si>
  <si>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</si>
  <si>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</si>
  <si>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</si>
  <si>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</si>
  <si>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</si>
  <si>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</si>
  <si>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</si>
  <si>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</si>
  <si>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</si>
  <si>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</si>
  <si>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</si>
  <si>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</si>
  <si>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</si>
  <si>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</si>
  <si>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</si>
  <si>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</si>
  <si>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</si>
  <si>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</si>
  <si>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</si>
  <si>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</si>
  <si>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</si>
  <si>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</si>
  <si>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</si>
  <si>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</si>
  <si>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</si>
  <si>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</si>
  <si>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</si>
  <si>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</si>
  <si>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</si>
  <si>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</si>
  <si>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</si>
  <si>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</si>
  <si>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</si>
  <si>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</si>
  <si>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</si>
  <si>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</si>
  <si>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</si>
  <si>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</si>
  <si>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</si>
  <si>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</si>
  <si>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</si>
  <si>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</si>
  <si>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</si>
  <si>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</si>
  <si>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</si>
  <si>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</si>
  <si>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</si>
  <si>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</si>
  <si>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</si>
  <si>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</si>
  <si>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</si>
  <si>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</si>
  <si>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</si>
  <si>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</si>
  <si>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</si>
  <si>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</si>
  <si>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</si>
  <si>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</si>
  <si>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</si>
  <si>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</si>
  <si>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</si>
  <si>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</si>
  <si>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</si>
  <si>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</si>
  <si>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</si>
  <si>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</si>
  <si>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</si>
  <si>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</si>
  <si>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</si>
  <si>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</si>
  <si>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</si>
  <si>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</si>
  <si>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</si>
  <si>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</si>
  <si>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</si>
  <si>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</si>
  <si>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</si>
  <si>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</si>
  <si>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</si>
  <si>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</si>
  <si>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</si>
  <si>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</si>
  <si>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</si>
  <si>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</si>
  <si>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</si>
  <si>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</si>
  <si>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</si>
  <si>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</si>
  <si>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</si>
  <si>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</si>
  <si>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</si>
  <si>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</si>
  <si>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</si>
  <si>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</si>
  <si>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</si>
  <si>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</si>
  <si>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</si>
  <si>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</si>
  <si>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</si>
  <si>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</si>
  <si>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</si>
  <si>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</si>
  <si>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</si>
  <si>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</si>
  <si>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</si>
  <si>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</si>
  <si>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</si>
  <si>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</si>
  <si>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</si>
  <si>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</si>
  <si>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</si>
  <si>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</si>
  <si>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</si>
  <si>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</si>
  <si>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</si>
  <si>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</si>
  <si>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</si>
  <si>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</si>
  <si>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</si>
  <si>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</si>
  <si>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</si>
  <si>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</si>
  <si>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</si>
  <si>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</si>
  <si>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</si>
  <si>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</si>
  <si>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</si>
  <si>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</si>
  <si>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</si>
  <si>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</si>
  <si>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</si>
  <si>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</si>
  <si>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</si>
  <si>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</si>
  <si>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</si>
  <si>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</si>
  <si>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</si>
  <si>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</si>
  <si>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</si>
  <si>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</si>
  <si>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</si>
  <si>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</si>
  <si>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</si>
  <si>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</si>
  <si>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</si>
  <si>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</si>
  <si>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</si>
  <si>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</si>
  <si>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</si>
  <si>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</si>
  <si>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</si>
  <si>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</si>
  <si>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</si>
  <si>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</si>
  <si>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</si>
  <si>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</si>
  <si>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</si>
  <si>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</si>
  <si>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</si>
  <si>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</si>
  <si>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</si>
  <si>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</si>
  <si>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</si>
  <si>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</si>
  <si>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</si>
  <si>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</si>
  <si>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</si>
  <si>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</si>
  <si>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</si>
  <si>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</si>
  <si>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</si>
  <si>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</si>
  <si>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</si>
  <si>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</si>
  <si>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</si>
  <si>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</si>
  <si>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</si>
  <si>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</si>
  <si>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</si>
  <si>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</si>
  <si>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</si>
  <si>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</si>
  <si>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</si>
  <si>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</si>
  <si>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</si>
  <si>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</si>
  <si>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</si>
  <si>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</si>
  <si>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</si>
  <si>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</si>
  <si>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</si>
  <si>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</si>
  <si>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</si>
  <si>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</si>
  <si>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</si>
  <si>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</si>
  <si>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</si>
  <si>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</si>
  <si>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</si>
  <si>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</si>
  <si>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</si>
  <si>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</si>
  <si>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</si>
  <si>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</si>
  <si>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</si>
  <si>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</si>
  <si>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</si>
  <si>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</si>
  <si>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</si>
  <si>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</si>
  <si>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</si>
  <si>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</si>
  <si>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</si>
  <si>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</si>
  <si>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</si>
  <si>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</si>
  <si>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</si>
  <si>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</si>
  <si>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</si>
  <si>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</si>
  <si>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</si>
  <si>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</si>
  <si>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</si>
  <si>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</si>
  <si>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</si>
  <si>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</si>
  <si>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</si>
  <si>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</si>
  <si>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</si>
  <si>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</si>
  <si>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</si>
  <si>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</si>
  <si>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</si>
  <si>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</si>
  <si>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</si>
  <si>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</si>
  <si>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</si>
  <si>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</si>
  <si>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</si>
  <si>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</si>
  <si>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</si>
  <si>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</si>
  <si>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</si>
  <si>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</si>
  <si>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</si>
  <si>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</si>
  <si>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</si>
  <si>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</si>
  <si>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</si>
  <si>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</si>
  <si>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</si>
  <si>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</si>
  <si>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</si>
  <si>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</si>
  <si>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</si>
  <si>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</si>
  <si>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</si>
  <si>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</si>
  <si>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</si>
  <si>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</si>
  <si>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</si>
  <si>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</si>
  <si>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</si>
  <si>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</si>
  <si>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</si>
  <si>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</si>
  <si>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</si>
  <si>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</si>
  <si>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</si>
  <si>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</si>
  <si>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</si>
  <si>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</si>
  <si>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</si>
  <si>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</si>
  <si>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</si>
  <si>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</si>
  <si>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</si>
  <si>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</si>
  <si>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</si>
  <si>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</si>
  <si>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</si>
  <si>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</si>
  <si>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</si>
  <si>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</si>
  <si>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</si>
  <si>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</si>
  <si>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</si>
  <si>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</si>
  <si>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</si>
  <si>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</si>
  <si>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</si>
  <si>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</si>
  <si>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</si>
  <si>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</si>
  <si>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</si>
  <si>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</si>
  <si>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</si>
  <si>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</si>
  <si>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</si>
  <si>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</si>
  <si>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</si>
  <si>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</si>
  <si>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</si>
  <si>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</si>
  <si>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</si>
  <si>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</si>
  <si>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</si>
  <si>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</si>
  <si>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</si>
  <si>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</si>
  <si>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</si>
  <si>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</si>
  <si>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</si>
  <si>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</si>
  <si>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</si>
  <si>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</si>
  <si>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</si>
  <si>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</si>
  <si>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</si>
  <si>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</si>
  <si>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</si>
  <si>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</si>
  <si>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</si>
  <si>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</si>
  <si>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</si>
  <si>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</si>
  <si>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</si>
  <si>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</si>
  <si>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</si>
  <si>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</si>
  <si>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</si>
  <si>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</si>
  <si>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</si>
  <si>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</si>
  <si>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</si>
  <si>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</si>
  <si>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</si>
  <si>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</si>
  <si>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</si>
  <si>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</si>
  <si>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</si>
  <si>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</si>
  <si>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</si>
  <si>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</si>
  <si>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</si>
  <si>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</si>
  <si>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</si>
  <si>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</si>
  <si>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</si>
  <si>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</si>
  <si>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</si>
  <si>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</si>
  <si>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</si>
  <si>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</si>
  <si>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</si>
  <si>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</si>
  <si>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</si>
  <si>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</si>
  <si>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</si>
  <si>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</si>
  <si>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</si>
  <si>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</si>
  <si>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</si>
  <si>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</si>
  <si>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</si>
  <si>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</si>
  <si>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</si>
  <si>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</si>
  <si>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</si>
  <si>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</si>
  <si>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</si>
  <si>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</si>
  <si>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</si>
  <si>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</si>
  <si>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</si>
  <si>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</si>
  <si>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</si>
  <si>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</si>
  <si>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</si>
  <si>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</si>
  <si>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</si>
  <si>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</si>
  <si>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</si>
  <si>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</si>
  <si>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</si>
  <si>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</si>
  <si>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</si>
  <si>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</si>
  <si>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</si>
  <si>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</si>
  <si>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</si>
  <si>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</si>
  <si>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</si>
  <si>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</si>
  <si>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</si>
  <si>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</si>
  <si>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</si>
  <si>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</si>
  <si>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</si>
  <si>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</si>
  <si>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</si>
  <si>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</si>
  <si>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</si>
  <si>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</si>
  <si>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</si>
  <si>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</si>
  <si>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</si>
  <si>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</si>
  <si>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</si>
  <si>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</si>
  <si>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</si>
  <si>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</si>
  <si>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</si>
  <si>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</si>
  <si>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</si>
  <si>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</si>
  <si>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</si>
  <si>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</si>
  <si>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</si>
  <si>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</si>
  <si>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</si>
  <si>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</si>
  <si>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</si>
  <si>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</si>
  <si>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</si>
  <si>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</si>
  <si>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</si>
  <si>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</si>
  <si>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</si>
  <si>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</si>
  <si>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</si>
  <si>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</si>
  <si>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</si>
  <si>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</si>
  <si>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</si>
  <si>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</si>
  <si>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</si>
  <si>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</si>
  <si>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</si>
  <si>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</si>
  <si>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</si>
  <si>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</si>
  <si>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</si>
  <si>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</si>
  <si>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</si>
  <si>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</si>
  <si>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</si>
  <si>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</si>
  <si>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</si>
  <si>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</si>
  <si>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</si>
  <si>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</si>
  <si>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</si>
  <si>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</si>
  <si>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</si>
  <si>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</si>
  <si>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</si>
  <si>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</si>
  <si>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</si>
  <si>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</si>
  <si>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</si>
  <si>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</si>
  <si>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</si>
  <si>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</si>
  <si>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</si>
  <si>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</si>
  <si>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</si>
  <si>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</si>
  <si>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</si>
  <si>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</si>
  <si>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</si>
  <si>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</si>
  <si>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</si>
  <si>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</si>
  <si>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</si>
  <si>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</si>
  <si>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</si>
  <si>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</si>
  <si>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</si>
  <si>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</si>
  <si>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</si>
  <si>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</si>
  <si>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</si>
  <si>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</si>
  <si>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</si>
  <si>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</si>
  <si>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</si>
  <si>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</si>
  <si>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</si>
  <si>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</si>
  <si>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</si>
  <si>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</si>
  <si>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</si>
  <si>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</si>
  <si>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</si>
  <si>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</si>
  <si>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</si>
  <si>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</si>
  <si>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</si>
  <si>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</si>
  <si>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</si>
  <si>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</si>
  <si>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</si>
  <si>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</si>
  <si>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</si>
  <si>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</si>
  <si>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</si>
  <si>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</si>
  <si>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</si>
  <si>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</si>
  <si>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</si>
  <si>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</si>
  <si>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</si>
  <si>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</si>
  <si>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</si>
  <si>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</si>
  <si>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</si>
  <si>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</si>
  <si>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</si>
  <si>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</si>
  <si>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</si>
  <si>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</si>
  <si>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</si>
  <si>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</si>
  <si>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</si>
  <si>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</si>
  <si>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</si>
  <si>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</si>
  <si>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</si>
  <si>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</si>
  <si>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</si>
  <si>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</si>
  <si>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</si>
  <si>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</si>
  <si>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</si>
  <si>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</si>
  <si>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</si>
  <si>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</si>
  <si>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</si>
  <si>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</si>
  <si>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</si>
  <si>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</si>
  <si>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</si>
  <si>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</si>
  <si>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</si>
  <si>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</si>
  <si>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</si>
  <si>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</si>
  <si>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</si>
  <si>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</si>
  <si>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</si>
  <si>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</si>
  <si>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</si>
  <si>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</si>
  <si>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</si>
  <si>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</si>
  <si>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</si>
  <si>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</si>
  <si>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</si>
  <si>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</si>
  <si>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</si>
  <si>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</si>
  <si>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</si>
  <si>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</si>
  <si>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</si>
  <si>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</si>
  <si>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</si>
  <si>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</si>
  <si>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</si>
  <si>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</si>
  <si>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</si>
  <si>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</si>
  <si>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</si>
  <si>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</si>
  <si>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</si>
  <si>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</si>
  <si>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</si>
  <si>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</si>
  <si>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</si>
  <si>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</si>
  <si>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</si>
  <si>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</si>
  <si>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</si>
  <si>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</si>
  <si>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</si>
  <si>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</si>
  <si>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</si>
  <si>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</si>
  <si>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</si>
  <si>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</si>
  <si>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</si>
  <si>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</si>
  <si>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</si>
  <si>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</si>
  <si>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</si>
  <si>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</si>
  <si>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</si>
  <si>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</si>
  <si>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</si>
  <si>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</si>
  <si>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</si>
  <si>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</si>
  <si>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</si>
  <si>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</si>
  <si>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</si>
  <si>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</si>
  <si>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</si>
  <si>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</si>
  <si>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</si>
  <si>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</si>
  <si>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</si>
  <si>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</si>
  <si>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</si>
  <si>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</si>
  <si>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</si>
  <si>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</si>
  <si>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</si>
  <si>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</si>
  <si>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</si>
  <si>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</si>
  <si>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</si>
  <si>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</si>
  <si>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</si>
  <si>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</si>
  <si>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</si>
  <si>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</si>
  <si>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</si>
  <si>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</si>
  <si>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</si>
  <si>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</si>
  <si>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</si>
  <si>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</si>
  <si>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</si>
  <si>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</si>
  <si>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</si>
  <si>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</si>
  <si>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</si>
  <si>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</si>
  <si>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</si>
  <si>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</si>
  <si>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</si>
  <si>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</si>
  <si>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</si>
  <si>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</si>
  <si>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</si>
  <si>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</si>
  <si>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</si>
  <si>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</si>
  <si>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</si>
  <si>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</si>
  <si>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</si>
  <si>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</si>
  <si>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</si>
  <si>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</si>
  <si>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</si>
  <si>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</si>
  <si>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</si>
  <si>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</si>
  <si>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</si>
  <si>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</si>
  <si>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</si>
  <si>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</si>
  <si>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</si>
  <si>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</si>
  <si>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</si>
  <si>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</si>
  <si>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</si>
  <si>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</si>
  <si>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</si>
  <si>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</si>
  <si>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</si>
  <si>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</si>
  <si>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</si>
  <si>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</si>
  <si>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</si>
  <si>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</si>
  <si>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</si>
  <si>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</si>
  <si>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</si>
  <si>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</si>
  <si>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</si>
  <si>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</si>
  <si>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</si>
  <si>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</si>
  <si>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</si>
  <si>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</si>
  <si>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</si>
  <si>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</si>
  <si>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</si>
  <si>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</si>
  <si>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</si>
  <si>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</si>
  <si>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</si>
  <si>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</si>
  <si>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</si>
  <si>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</si>
  <si>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</si>
  <si>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</si>
  <si>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</si>
  <si>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</si>
  <si>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</si>
  <si>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</si>
  <si>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</si>
  <si>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</si>
  <si>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</si>
  <si>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</si>
  <si>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</si>
  <si>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</si>
  <si>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</si>
  <si>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</si>
  <si>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</si>
  <si>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</si>
  <si>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</si>
  <si>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</si>
  <si>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</si>
  <si>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</si>
  <si>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</si>
  <si>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</si>
  <si>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</si>
  <si>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</si>
  <si>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</si>
  <si>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</si>
  <si>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</si>
  <si>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</si>
  <si>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</si>
  <si>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</si>
  <si>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</si>
  <si>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</si>
  <si>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</si>
  <si>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</si>
  <si>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</si>
  <si>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</si>
  <si>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</si>
  <si>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</si>
  <si>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</si>
  <si>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</si>
  <si>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</si>
  <si>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</si>
  <si>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</si>
  <si>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</si>
  <si>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</si>
  <si>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</si>
  <si>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</si>
  <si>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</si>
  <si>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</si>
  <si>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</si>
  <si>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</si>
  <si>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</si>
  <si>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</si>
  <si>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</si>
  <si>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</si>
  <si>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</si>
  <si>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</si>
  <si>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</si>
  <si>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</si>
  <si>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</si>
  <si>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</si>
  <si>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</si>
  <si>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</si>
  <si>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</si>
  <si>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</si>
  <si>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</si>
  <si>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</si>
  <si>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</si>
  <si>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</si>
  <si>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</si>
  <si>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</si>
  <si>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</si>
  <si>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</si>
  <si>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</si>
  <si>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</si>
  <si>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</si>
  <si>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</si>
  <si>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</si>
  <si>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</si>
  <si>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</si>
  <si>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</si>
  <si>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</si>
  <si>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</si>
  <si>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</si>
  <si>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</si>
  <si>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</si>
  <si>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</si>
  <si>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</si>
  <si>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</si>
  <si>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</si>
  <si>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</si>
  <si>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</si>
  <si>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</si>
  <si>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</si>
  <si>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</si>
  <si>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</si>
  <si>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</si>
  <si>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</si>
  <si>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</si>
  <si>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</si>
  <si>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</si>
  <si>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</si>
  <si>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</si>
  <si>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</si>
  <si>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</si>
  <si>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</si>
  <si>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</si>
  <si>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</si>
  <si>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</si>
  <si>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</si>
  <si>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</si>
  <si>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</si>
  <si>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</si>
  <si>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</si>
  <si>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</si>
  <si>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</si>
  <si>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</si>
  <si>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</si>
  <si>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</si>
  <si>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</si>
  <si>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</si>
  <si>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</si>
  <si>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</si>
  <si>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</si>
  <si>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</si>
  <si>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</si>
  <si>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</si>
  <si>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</si>
  <si>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</si>
  <si>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</si>
  <si>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</si>
  <si>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</si>
  <si>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</si>
  <si>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</si>
  <si>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</si>
  <si>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</si>
  <si>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</si>
  <si>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</si>
  <si>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</si>
  <si>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</si>
  <si>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</si>
  <si>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</si>
  <si>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</si>
  <si>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</si>
  <si>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</si>
  <si>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</si>
  <si>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</si>
  <si>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</si>
  <si>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</si>
  <si>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</si>
  <si>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</si>
  <si>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</si>
  <si>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</si>
  <si>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</si>
  <si>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</si>
  <si>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</si>
  <si>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</si>
  <si>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</si>
  <si>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</si>
  <si>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</si>
  <si>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</si>
  <si>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</si>
  <si>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</si>
  <si>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</si>
  <si>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</si>
  <si>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</si>
  <si>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</si>
  <si>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</si>
  <si>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</si>
  <si>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</si>
  <si>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</si>
  <si>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</si>
  <si>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</si>
  <si>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</si>
  <si>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</si>
  <si>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</si>
  <si>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</si>
  <si>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</si>
  <si>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</si>
  <si>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</si>
  <si>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</si>
  <si>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</si>
  <si>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</si>
  <si>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</si>
  <si>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</si>
  <si>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</si>
  <si>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</si>
  <si>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</si>
  <si>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</si>
  <si>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</si>
  <si>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</si>
  <si>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</si>
  <si>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</si>
  <si>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</si>
  <si>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</si>
  <si>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</si>
  <si>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</si>
  <si>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</si>
  <si>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</si>
  <si>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</si>
  <si>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</si>
  <si>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</si>
  <si>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</si>
  <si>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</si>
  <si>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</si>
  <si>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</si>
  <si>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</si>
  <si>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</si>
  <si>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</si>
  <si>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</si>
  <si>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</si>
  <si>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</si>
  <si>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</si>
  <si>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</si>
  <si>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</si>
  <si>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</si>
  <si>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</si>
  <si>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</si>
  <si>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</si>
  <si>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</si>
  <si>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</si>
  <si>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</si>
  <si>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</si>
  <si>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</si>
  <si>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</si>
  <si>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</si>
  <si>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</si>
  <si>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</si>
  <si>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</si>
  <si>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</si>
  <si>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</si>
  <si>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</si>
  <si>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</si>
  <si>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</si>
  <si>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</si>
  <si>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</si>
  <si>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</si>
  <si>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</si>
  <si>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</si>
  <si>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</si>
  <si>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</si>
  <si>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</si>
  <si>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</si>
  <si>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</si>
  <si>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</si>
  <si>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</si>
  <si>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</si>
  <si>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</si>
  <si>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</si>
  <si>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</si>
  <si>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</si>
  <si>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</si>
  <si>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</si>
  <si>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</si>
  <si>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</si>
  <si>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</si>
  <si>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</si>
  <si>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</si>
  <si>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</si>
  <si>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</si>
  <si>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</si>
  <si>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</si>
  <si>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</si>
  <si>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</si>
  <si>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</si>
  <si>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</si>
  <si>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</si>
  <si>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</si>
  <si>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</si>
  <si>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</si>
  <si>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</si>
  <si>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</si>
  <si>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</si>
  <si>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</si>
  <si>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</si>
  <si>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</si>
  <si>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</si>
  <si>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</si>
  <si>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</si>
  <si>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</si>
  <si>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</si>
  <si>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</si>
  <si>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</si>
  <si>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</si>
  <si>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</si>
  <si>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</si>
  <si>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</si>
  <si>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</si>
  <si>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</si>
  <si>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</si>
  <si>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</si>
  <si>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</si>
  <si>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</si>
  <si>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</si>
  <si>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</si>
  <si>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</si>
  <si>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</si>
  <si>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</si>
  <si>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</si>
  <si>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</si>
  <si>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</si>
  <si>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</si>
  <si>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</si>
  <si>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</si>
  <si>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</si>
  <si>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</si>
  <si>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</si>
  <si>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</si>
  <si>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</si>
  <si>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</si>
  <si>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</si>
  <si>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</si>
  <si>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</si>
  <si>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</si>
  <si>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</si>
  <si>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</si>
  <si>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</si>
  <si>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</si>
  <si>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</si>
  <si>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</si>
  <si>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</si>
  <si>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</si>
  <si>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</si>
  <si>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</si>
  <si>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</si>
  <si>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</si>
  <si>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</si>
  <si>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</si>
  <si>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</si>
  <si>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</si>
  <si>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</si>
  <si>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</si>
  <si>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</si>
  <si>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</si>
  <si>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</si>
  <si>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</si>
  <si>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</si>
  <si>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</si>
  <si>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</si>
  <si>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</si>
  <si>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</si>
  <si>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</si>
  <si>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</si>
  <si>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</si>
  <si>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</si>
  <si>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</si>
  <si>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</si>
  <si>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</si>
  <si>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</si>
  <si>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</si>
  <si>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</si>
  <si>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</si>
  <si>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</si>
  <si>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</si>
  <si>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</si>
  <si>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</si>
  <si>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</si>
  <si>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</si>
  <si>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</si>
  <si>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</si>
  <si>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</si>
  <si>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</si>
  <si>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</si>
  <si>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</si>
  <si>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</si>
  <si>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</si>
  <si>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</si>
  <si>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</si>
  <si>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</si>
  <si>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</si>
  <si>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</si>
  <si>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</si>
  <si>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</si>
  <si>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</si>
  <si>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</si>
  <si>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</si>
  <si>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</si>
  <si>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</si>
  <si>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</si>
  <si>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</si>
  <si>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</si>
  <si>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</si>
  <si>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</si>
  <si>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</si>
  <si>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</si>
  <si>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</si>
  <si>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</si>
  <si>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</si>
  <si>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</si>
  <si>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</si>
  <si>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</si>
  <si>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</si>
  <si>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</si>
  <si>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</si>
  <si>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</si>
  <si>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</si>
  <si>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</si>
  <si>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</si>
  <si>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</si>
  <si>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</si>
  <si>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</si>
  <si>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</si>
  <si>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</si>
  <si>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</si>
  <si>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</si>
  <si>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</si>
  <si>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</si>
  <si>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</si>
  <si>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</si>
  <si>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</si>
  <si>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TERESA DE JESUS HERNANDEZ SALGADO</t>
  </si>
  <si>
    <t>CL. 5 C. No. 42-23 CALI - VALLE</t>
  </si>
  <si>
    <t>3173790887</t>
  </si>
  <si>
    <t>CL. 5 C No. 42-23 CALI - VALLE</t>
  </si>
  <si>
    <t>f.fundacoba@hotmail.com</t>
  </si>
  <si>
    <t>AMUNAFRO</t>
  </si>
  <si>
    <t>C2005-015 DE 2005</t>
  </si>
  <si>
    <t>C2006-0030 DE 2006</t>
  </si>
  <si>
    <t>C2008-0020 DE 2008</t>
  </si>
  <si>
    <t>C2009-0029  DE 2009</t>
  </si>
  <si>
    <t>C2011-045  DE 2011</t>
  </si>
  <si>
    <t>C2012-031  DE 2012</t>
  </si>
  <si>
    <t>FUNDACION PARA EL DESARROLLO AMBIENTAL Y SOCIAL</t>
  </si>
  <si>
    <t>FI-102-2010</t>
  </si>
  <si>
    <t>FI-117-2011</t>
  </si>
  <si>
    <t>FI-110-2012</t>
  </si>
  <si>
    <t>FI-120-2013</t>
  </si>
  <si>
    <t>FI-112-2014</t>
  </si>
  <si>
    <t>FI-126-2015</t>
  </si>
  <si>
    <t>FI-123-2016</t>
  </si>
  <si>
    <t>FI-133-2017</t>
  </si>
  <si>
    <t>FI-105-2018</t>
  </si>
  <si>
    <t>SERGIO LUIS DELGHANS</t>
  </si>
  <si>
    <t>6912787</t>
  </si>
  <si>
    <t>corpoeducar@gmail.com</t>
  </si>
  <si>
    <t>CARRERA 51 A 17 - 38 EDF. ELSA
REGINA APTO 404 BRR PASEO BOLIVAR CARTAGENA BOLIVAR</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</si>
  <si>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</si>
  <si>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44003362020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</si>
  <si>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</si>
  <si>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UNION TEMPORAL NUEVO AMANECER</t>
  </si>
  <si>
    <t>RIONEGRO, BELLO, ENVIGADO, LA UNION, NARIÑO, CONCEPCION, ALEJANDRIA, ARGELIA, GUARNE, MARINILLA,LA CEJA, COCORNA Y CARMEN DE VIBORAL.</t>
  </si>
  <si>
    <t>IMPLEMENTACION DE LA ATENCION INTEGRAL A LA PRIMERA INFANCIA DE LA POBLACION AFRODESCENDIENTE DE LOS MUNICIPIOS DE BELLO, RIONEGRO, ENVIGADO, LA UNION, ARGELIA, CONCEPCION, ALEJANDRIA, NARIÑO, GUARNE Y MARINILLA.</t>
  </si>
  <si>
    <t>2021-5-20000007.0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</si>
</sst>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ont="1" applyFill="1" applyBorder="1" applyAlignment="1" applyProtection="1">
      <alignment horizontal="right" vertical="center" wrapText="1"/>
      <protection locked="0"/>
    </xf>
    <xf numFmtId="49" fontId="0" fillId="3" borderId="0" xfId="0" applyNumberFormat="1" applyFill="1" applyAlignment="1" applyProtection="1">
      <alignment horizontal="righ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22" zoomScale="85" zoomScaleNormal="85" zoomScaleSheetLayoutView="40" zoomScalePageLayoutView="40" workbookViewId="0">
      <selection activeCell="L32" sqref="L3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2768</v>
      </c>
      <c r="D15" s="35"/>
      <c r="E15" s="35"/>
      <c r="F15" s="5"/>
      <c r="G15" s="32" t="s">
        <v>1168</v>
      </c>
      <c r="H15" s="103" t="s">
        <v>36</v>
      </c>
      <c r="I15" s="32" t="s">
        <v>2629</v>
      </c>
      <c r="J15" s="108" t="s">
        <v>2637</v>
      </c>
      <c r="L15" s="265" t="s">
        <v>8</v>
      </c>
      <c r="M15" s="265"/>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2765</v>
      </c>
      <c r="G20" s="5"/>
      <c r="H20" s="271"/>
      <c r="I20" s="142" t="s">
        <v>36</v>
      </c>
      <c r="J20" s="143" t="s">
        <v>103</v>
      </c>
      <c r="K20" s="144">
        <v>1282947681</v>
      </c>
      <c r="L20" s="145">
        <v>44194</v>
      </c>
      <c r="M20" s="145">
        <v>44561</v>
      </c>
      <c r="N20" s="128">
        <f>+(M20-L20)/30</f>
        <v>12.233333333333333</v>
      </c>
      <c r="O20" s="131"/>
      <c r="U20" s="127"/>
      <c r="V20" s="105">
        <f ca="1">NOW()</f>
        <v>44194.946971527781</v>
      </c>
      <c r="W20" s="105">
        <f ca="1">NOW()</f>
        <v>44194.946971527781</v>
      </c>
    </row>
    <row r="21" spans="1:23" ht="30" customHeight="1" outlineLevel="1" x14ac:dyDescent="0.25">
      <c r="A21" s="9"/>
      <c r="B21" s="71"/>
      <c r="C21" s="5"/>
      <c r="D21" s="5"/>
      <c r="E21" s="5"/>
      <c r="F21" s="5"/>
      <c r="G21" s="5"/>
      <c r="H21" s="70"/>
      <c r="I21" s="142" t="s">
        <v>36</v>
      </c>
      <c r="J21" s="143" t="s">
        <v>76</v>
      </c>
      <c r="K21" s="144"/>
      <c r="L21" s="145"/>
      <c r="M21" s="145"/>
      <c r="N21" s="128">
        <f t="shared" ref="N21:N35" si="0">+(M21-L21)/30</f>
        <v>0</v>
      </c>
      <c r="O21" s="132"/>
    </row>
    <row r="22" spans="1:23" ht="30" customHeight="1" outlineLevel="1" x14ac:dyDescent="0.25">
      <c r="A22" s="9"/>
      <c r="B22" s="71"/>
      <c r="C22" s="5"/>
      <c r="D22" s="5"/>
      <c r="E22" s="5"/>
      <c r="F22" s="5"/>
      <c r="G22" s="5"/>
      <c r="H22" s="70"/>
      <c r="I22" s="142" t="s">
        <v>36</v>
      </c>
      <c r="J22" s="143" t="s">
        <v>110</v>
      </c>
      <c r="K22" s="144"/>
      <c r="L22" s="145"/>
      <c r="M22" s="145"/>
      <c r="N22" s="129">
        <f t="shared" ref="N22:N33" si="1">+(M22-L22)/30</f>
        <v>0</v>
      </c>
      <c r="O22" s="132"/>
    </row>
    <row r="23" spans="1:23" ht="30" customHeight="1" outlineLevel="1" x14ac:dyDescent="0.25">
      <c r="A23" s="9"/>
      <c r="B23" s="102"/>
      <c r="C23" s="21"/>
      <c r="D23" s="21"/>
      <c r="E23" s="21"/>
      <c r="F23" s="5"/>
      <c r="G23" s="5"/>
      <c r="H23" s="70"/>
      <c r="I23" s="142" t="s">
        <v>36</v>
      </c>
      <c r="J23" s="143" t="s">
        <v>52</v>
      </c>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t="s">
        <v>36</v>
      </c>
      <c r="J24" s="143" t="s">
        <v>41</v>
      </c>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FUNDACIÓN FUNDACOBA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2764</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2741</v>
      </c>
      <c r="C48" s="110" t="s">
        <v>32</v>
      </c>
      <c r="D48" s="116" t="s">
        <v>2742</v>
      </c>
      <c r="E48" s="188">
        <v>38363</v>
      </c>
      <c r="F48" s="188">
        <v>38909</v>
      </c>
      <c r="G48" s="165">
        <f>IF(AND(E48&lt;&gt;"",F48&lt;&gt;""),((F48-E48)/30),"")</f>
        <v>18.2</v>
      </c>
      <c r="H48" s="117" t="s">
        <v>2767</v>
      </c>
      <c r="I48" s="111" t="s">
        <v>36</v>
      </c>
      <c r="J48" s="116" t="s">
        <v>103</v>
      </c>
      <c r="K48" s="118">
        <v>30905835</v>
      </c>
      <c r="L48" s="112" t="s">
        <v>1148</v>
      </c>
      <c r="M48" s="113">
        <v>1</v>
      </c>
      <c r="N48" s="112" t="s">
        <v>27</v>
      </c>
      <c r="O48" s="112" t="s">
        <v>1148</v>
      </c>
      <c r="P48" s="79"/>
    </row>
    <row r="49" spans="1:16" s="6" customFormat="1" ht="24.75" customHeight="1" x14ac:dyDescent="0.25">
      <c r="A49" s="136">
        <v>2</v>
      </c>
      <c r="B49" s="117" t="s">
        <v>2741</v>
      </c>
      <c r="C49" s="119" t="s">
        <v>32</v>
      </c>
      <c r="D49" s="116" t="s">
        <v>2743</v>
      </c>
      <c r="E49" s="188">
        <v>38930</v>
      </c>
      <c r="F49" s="188">
        <v>39479</v>
      </c>
      <c r="G49" s="165">
        <f t="shared" ref="G49:G107" si="2">IF(AND(E49&lt;&gt;"",F49&lt;&gt;""),((F49-E49)/30),"")</f>
        <v>18.3</v>
      </c>
      <c r="H49" s="117" t="s">
        <v>2767</v>
      </c>
      <c r="I49" s="116" t="s">
        <v>36</v>
      </c>
      <c r="J49" s="116" t="s">
        <v>103</v>
      </c>
      <c r="K49" s="118">
        <v>32695001</v>
      </c>
      <c r="L49" s="119" t="s">
        <v>1148</v>
      </c>
      <c r="M49" s="113">
        <v>1</v>
      </c>
      <c r="N49" s="119" t="s">
        <v>27</v>
      </c>
      <c r="O49" s="119" t="s">
        <v>1148</v>
      </c>
      <c r="P49" s="79"/>
    </row>
    <row r="50" spans="1:16" s="6" customFormat="1" ht="24.75" customHeight="1" x14ac:dyDescent="0.25">
      <c r="A50" s="136">
        <v>3</v>
      </c>
      <c r="B50" s="117" t="s">
        <v>2741</v>
      </c>
      <c r="C50" s="119" t="s">
        <v>32</v>
      </c>
      <c r="D50" s="116" t="s">
        <v>2744</v>
      </c>
      <c r="E50" s="188">
        <v>39498</v>
      </c>
      <c r="F50" s="188">
        <v>40045</v>
      </c>
      <c r="G50" s="165">
        <f t="shared" si="2"/>
        <v>18.233333333333334</v>
      </c>
      <c r="H50" s="117" t="s">
        <v>2767</v>
      </c>
      <c r="I50" s="116" t="s">
        <v>36</v>
      </c>
      <c r="J50" s="116" t="s">
        <v>103</v>
      </c>
      <c r="K50" s="114">
        <v>34626666</v>
      </c>
      <c r="L50" s="119" t="s">
        <v>1148</v>
      </c>
      <c r="M50" s="113">
        <v>1</v>
      </c>
      <c r="N50" s="119" t="s">
        <v>27</v>
      </c>
      <c r="O50" s="119" t="s">
        <v>1148</v>
      </c>
      <c r="P50" s="79"/>
    </row>
    <row r="51" spans="1:16" s="6" customFormat="1" ht="24.75" customHeight="1" outlineLevel="1" x14ac:dyDescent="0.25">
      <c r="A51" s="136">
        <v>4</v>
      </c>
      <c r="B51" s="117" t="s">
        <v>2741</v>
      </c>
      <c r="C51" s="119" t="s">
        <v>32</v>
      </c>
      <c r="D51" s="116" t="s">
        <v>2745</v>
      </c>
      <c r="E51" s="188">
        <v>40057</v>
      </c>
      <c r="F51" s="188">
        <v>40603</v>
      </c>
      <c r="G51" s="165">
        <f t="shared" si="2"/>
        <v>18.2</v>
      </c>
      <c r="H51" s="117" t="s">
        <v>2767</v>
      </c>
      <c r="I51" s="116" t="s">
        <v>36</v>
      </c>
      <c r="J51" s="116" t="s">
        <v>103</v>
      </c>
      <c r="K51" s="114">
        <v>37205100</v>
      </c>
      <c r="L51" s="119" t="s">
        <v>1148</v>
      </c>
      <c r="M51" s="113">
        <v>1</v>
      </c>
      <c r="N51" s="119" t="s">
        <v>27</v>
      </c>
      <c r="O51" s="119" t="s">
        <v>1148</v>
      </c>
      <c r="P51" s="79"/>
    </row>
    <row r="52" spans="1:16" s="7" customFormat="1" ht="24.75" customHeight="1" outlineLevel="1" x14ac:dyDescent="0.25">
      <c r="A52" s="137">
        <v>5</v>
      </c>
      <c r="B52" s="117" t="s">
        <v>2741</v>
      </c>
      <c r="C52" s="119" t="s">
        <v>32</v>
      </c>
      <c r="D52" s="116" t="s">
        <v>2746</v>
      </c>
      <c r="E52" s="188">
        <v>40616</v>
      </c>
      <c r="F52" s="188">
        <v>41166</v>
      </c>
      <c r="G52" s="165">
        <f t="shared" si="2"/>
        <v>18.333333333333332</v>
      </c>
      <c r="H52" s="117" t="s">
        <v>2767</v>
      </c>
      <c r="I52" s="116" t="s">
        <v>36</v>
      </c>
      <c r="J52" s="116" t="s">
        <v>103</v>
      </c>
      <c r="K52" s="118">
        <v>39383204</v>
      </c>
      <c r="L52" s="119" t="s">
        <v>1148</v>
      </c>
      <c r="M52" s="113">
        <v>1</v>
      </c>
      <c r="N52" s="119" t="s">
        <v>27</v>
      </c>
      <c r="O52" s="119" t="s">
        <v>1148</v>
      </c>
      <c r="P52" s="80"/>
    </row>
    <row r="53" spans="1:16" s="7" customFormat="1" ht="24.75" customHeight="1" outlineLevel="1" x14ac:dyDescent="0.25">
      <c r="A53" s="137">
        <v>6</v>
      </c>
      <c r="B53" s="117" t="s">
        <v>2741</v>
      </c>
      <c r="C53" s="119" t="s">
        <v>32</v>
      </c>
      <c r="D53" s="116" t="s">
        <v>2747</v>
      </c>
      <c r="E53" s="188">
        <v>41177</v>
      </c>
      <c r="F53" s="188">
        <v>41722</v>
      </c>
      <c r="G53" s="165">
        <f t="shared" si="2"/>
        <v>18.166666666666668</v>
      </c>
      <c r="H53" s="117" t="s">
        <v>2767</v>
      </c>
      <c r="I53" s="116" t="s">
        <v>36</v>
      </c>
      <c r="J53" s="116" t="s">
        <v>103</v>
      </c>
      <c r="K53" s="118">
        <v>41611494</v>
      </c>
      <c r="L53" s="119" t="s">
        <v>1148</v>
      </c>
      <c r="M53" s="113">
        <v>1</v>
      </c>
      <c r="N53" s="119" t="s">
        <v>27</v>
      </c>
      <c r="O53" s="119" t="s">
        <v>1148</v>
      </c>
      <c r="P53" s="80"/>
    </row>
    <row r="54" spans="1:16" s="7" customFormat="1" ht="24.75" customHeight="1" outlineLevel="1" x14ac:dyDescent="0.25">
      <c r="A54" s="137">
        <v>7</v>
      </c>
      <c r="B54" s="117" t="s">
        <v>2741</v>
      </c>
      <c r="C54" s="119" t="s">
        <v>32</v>
      </c>
      <c r="D54" s="116" t="s">
        <v>2742</v>
      </c>
      <c r="E54" s="188">
        <v>38363</v>
      </c>
      <c r="F54" s="188">
        <v>38909</v>
      </c>
      <c r="G54" s="165">
        <f t="shared" si="2"/>
        <v>18.2</v>
      </c>
      <c r="H54" s="117" t="s">
        <v>2767</v>
      </c>
      <c r="I54" s="116" t="s">
        <v>36</v>
      </c>
      <c r="J54" s="116" t="s">
        <v>76</v>
      </c>
      <c r="K54" s="118">
        <v>30905835</v>
      </c>
      <c r="L54" s="119" t="s">
        <v>1148</v>
      </c>
      <c r="M54" s="113">
        <v>1</v>
      </c>
      <c r="N54" s="119" t="s">
        <v>27</v>
      </c>
      <c r="O54" s="119" t="s">
        <v>1148</v>
      </c>
      <c r="P54" s="80"/>
    </row>
    <row r="55" spans="1:16" s="7" customFormat="1" ht="24.75" customHeight="1" outlineLevel="1" x14ac:dyDescent="0.25">
      <c r="A55" s="137">
        <v>8</v>
      </c>
      <c r="B55" s="117" t="s">
        <v>2741</v>
      </c>
      <c r="C55" s="119" t="s">
        <v>32</v>
      </c>
      <c r="D55" s="116" t="s">
        <v>2743</v>
      </c>
      <c r="E55" s="188">
        <v>38930</v>
      </c>
      <c r="F55" s="188">
        <v>39479</v>
      </c>
      <c r="G55" s="165">
        <f t="shared" si="2"/>
        <v>18.3</v>
      </c>
      <c r="H55" s="117" t="s">
        <v>2767</v>
      </c>
      <c r="I55" s="116" t="s">
        <v>36</v>
      </c>
      <c r="J55" s="116" t="s">
        <v>76</v>
      </c>
      <c r="K55" s="118">
        <v>32695001</v>
      </c>
      <c r="L55" s="119" t="s">
        <v>1148</v>
      </c>
      <c r="M55" s="113">
        <v>1</v>
      </c>
      <c r="N55" s="119" t="s">
        <v>27</v>
      </c>
      <c r="O55" s="119" t="s">
        <v>1148</v>
      </c>
      <c r="P55" s="80"/>
    </row>
    <row r="56" spans="1:16" s="7" customFormat="1" ht="24.75" customHeight="1" outlineLevel="1" x14ac:dyDescent="0.25">
      <c r="A56" s="137">
        <v>9</v>
      </c>
      <c r="B56" s="117" t="s">
        <v>2741</v>
      </c>
      <c r="C56" s="119" t="s">
        <v>32</v>
      </c>
      <c r="D56" s="116" t="s">
        <v>2744</v>
      </c>
      <c r="E56" s="188">
        <v>39498</v>
      </c>
      <c r="F56" s="188">
        <v>40045</v>
      </c>
      <c r="G56" s="165">
        <f t="shared" si="2"/>
        <v>18.233333333333334</v>
      </c>
      <c r="H56" s="117" t="s">
        <v>2767</v>
      </c>
      <c r="I56" s="116" t="s">
        <v>36</v>
      </c>
      <c r="J56" s="116" t="s">
        <v>76</v>
      </c>
      <c r="K56" s="114">
        <v>34626666</v>
      </c>
      <c r="L56" s="119" t="s">
        <v>1148</v>
      </c>
      <c r="M56" s="113">
        <v>1</v>
      </c>
      <c r="N56" s="119" t="s">
        <v>27</v>
      </c>
      <c r="O56" s="119" t="s">
        <v>1148</v>
      </c>
      <c r="P56" s="80"/>
    </row>
    <row r="57" spans="1:16" s="7" customFormat="1" ht="24.75" customHeight="1" outlineLevel="1" x14ac:dyDescent="0.25">
      <c r="A57" s="137">
        <v>10</v>
      </c>
      <c r="B57" s="117" t="s">
        <v>2741</v>
      </c>
      <c r="C57" s="119" t="s">
        <v>32</v>
      </c>
      <c r="D57" s="116" t="s">
        <v>2745</v>
      </c>
      <c r="E57" s="188">
        <v>40057</v>
      </c>
      <c r="F57" s="188">
        <v>40603</v>
      </c>
      <c r="G57" s="165">
        <f t="shared" si="2"/>
        <v>18.2</v>
      </c>
      <c r="H57" s="117" t="s">
        <v>2767</v>
      </c>
      <c r="I57" s="116" t="s">
        <v>36</v>
      </c>
      <c r="J57" s="116" t="s">
        <v>76</v>
      </c>
      <c r="K57" s="114">
        <v>37205100</v>
      </c>
      <c r="L57" s="119" t="s">
        <v>1148</v>
      </c>
      <c r="M57" s="113">
        <v>1</v>
      </c>
      <c r="N57" s="119" t="s">
        <v>27</v>
      </c>
      <c r="O57" s="119" t="s">
        <v>1148</v>
      </c>
      <c r="P57" s="80"/>
    </row>
    <row r="58" spans="1:16" s="7" customFormat="1" ht="24.75" customHeight="1" outlineLevel="1" x14ac:dyDescent="0.25">
      <c r="A58" s="137">
        <v>11</v>
      </c>
      <c r="B58" s="117" t="s">
        <v>2741</v>
      </c>
      <c r="C58" s="119" t="s">
        <v>32</v>
      </c>
      <c r="D58" s="116" t="s">
        <v>2746</v>
      </c>
      <c r="E58" s="188">
        <v>40616</v>
      </c>
      <c r="F58" s="188">
        <v>41166</v>
      </c>
      <c r="G58" s="165">
        <f t="shared" si="2"/>
        <v>18.333333333333332</v>
      </c>
      <c r="H58" s="117" t="s">
        <v>2767</v>
      </c>
      <c r="I58" s="116" t="s">
        <v>36</v>
      </c>
      <c r="J58" s="116" t="s">
        <v>76</v>
      </c>
      <c r="K58" s="118">
        <v>39383204</v>
      </c>
      <c r="L58" s="119" t="s">
        <v>1148</v>
      </c>
      <c r="M58" s="113">
        <v>1</v>
      </c>
      <c r="N58" s="119" t="s">
        <v>27</v>
      </c>
      <c r="O58" s="119" t="s">
        <v>1148</v>
      </c>
      <c r="P58" s="80"/>
    </row>
    <row r="59" spans="1:16" s="7" customFormat="1" ht="24.75" customHeight="1" outlineLevel="1" x14ac:dyDescent="0.25">
      <c r="A59" s="137">
        <v>12</v>
      </c>
      <c r="B59" s="117" t="s">
        <v>2741</v>
      </c>
      <c r="C59" s="119" t="s">
        <v>32</v>
      </c>
      <c r="D59" s="116" t="s">
        <v>2747</v>
      </c>
      <c r="E59" s="188">
        <v>41177</v>
      </c>
      <c r="F59" s="188">
        <v>41722</v>
      </c>
      <c r="G59" s="165">
        <f t="shared" si="2"/>
        <v>18.166666666666668</v>
      </c>
      <c r="H59" s="117" t="s">
        <v>2767</v>
      </c>
      <c r="I59" s="116" t="s">
        <v>36</v>
      </c>
      <c r="J59" s="116" t="s">
        <v>76</v>
      </c>
      <c r="K59" s="118">
        <v>41611494</v>
      </c>
      <c r="L59" s="119" t="s">
        <v>1148</v>
      </c>
      <c r="M59" s="113">
        <v>1</v>
      </c>
      <c r="N59" s="119" t="s">
        <v>27</v>
      </c>
      <c r="O59" s="119" t="s">
        <v>1148</v>
      </c>
      <c r="P59" s="80"/>
    </row>
    <row r="60" spans="1:16" s="7" customFormat="1" ht="24.75" customHeight="1" outlineLevel="1" x14ac:dyDescent="0.25">
      <c r="A60" s="137">
        <v>13</v>
      </c>
      <c r="B60" s="117" t="s">
        <v>2741</v>
      </c>
      <c r="C60" s="119" t="s">
        <v>32</v>
      </c>
      <c r="D60" s="116" t="s">
        <v>2742</v>
      </c>
      <c r="E60" s="188">
        <v>38363</v>
      </c>
      <c r="F60" s="188">
        <v>38909</v>
      </c>
      <c r="G60" s="165">
        <f t="shared" si="2"/>
        <v>18.2</v>
      </c>
      <c r="H60" s="117" t="s">
        <v>2767</v>
      </c>
      <c r="I60" s="116" t="s">
        <v>36</v>
      </c>
      <c r="J60" s="116" t="s">
        <v>110</v>
      </c>
      <c r="K60" s="118">
        <v>30905835</v>
      </c>
      <c r="L60" s="119" t="s">
        <v>1148</v>
      </c>
      <c r="M60" s="113">
        <v>1</v>
      </c>
      <c r="N60" s="119" t="s">
        <v>27</v>
      </c>
      <c r="O60" s="119" t="s">
        <v>1148</v>
      </c>
      <c r="P60" s="80"/>
    </row>
    <row r="61" spans="1:16" s="7" customFormat="1" ht="24.75" customHeight="1" outlineLevel="1" x14ac:dyDescent="0.25">
      <c r="A61" s="137">
        <v>14</v>
      </c>
      <c r="B61" s="117" t="s">
        <v>2741</v>
      </c>
      <c r="C61" s="119" t="s">
        <v>32</v>
      </c>
      <c r="D61" s="116" t="s">
        <v>2743</v>
      </c>
      <c r="E61" s="188">
        <v>38930</v>
      </c>
      <c r="F61" s="188">
        <v>39479</v>
      </c>
      <c r="G61" s="165">
        <f t="shared" si="2"/>
        <v>18.3</v>
      </c>
      <c r="H61" s="117" t="s">
        <v>2767</v>
      </c>
      <c r="I61" s="116" t="s">
        <v>36</v>
      </c>
      <c r="J61" s="116" t="s">
        <v>110</v>
      </c>
      <c r="K61" s="118">
        <v>32695001</v>
      </c>
      <c r="L61" s="119" t="s">
        <v>1148</v>
      </c>
      <c r="M61" s="113">
        <v>1</v>
      </c>
      <c r="N61" s="119" t="s">
        <v>27</v>
      </c>
      <c r="O61" s="119" t="s">
        <v>1148</v>
      </c>
      <c r="P61" s="80"/>
    </row>
    <row r="62" spans="1:16" s="7" customFormat="1" ht="24.75" customHeight="1" outlineLevel="1" x14ac:dyDescent="0.25">
      <c r="A62" s="137">
        <v>15</v>
      </c>
      <c r="B62" s="117" t="s">
        <v>2741</v>
      </c>
      <c r="C62" s="119" t="s">
        <v>32</v>
      </c>
      <c r="D62" s="116" t="s">
        <v>2744</v>
      </c>
      <c r="E62" s="188">
        <v>39498</v>
      </c>
      <c r="F62" s="188">
        <v>40045</v>
      </c>
      <c r="G62" s="165">
        <f t="shared" si="2"/>
        <v>18.233333333333334</v>
      </c>
      <c r="H62" s="117" t="s">
        <v>2767</v>
      </c>
      <c r="I62" s="116" t="s">
        <v>36</v>
      </c>
      <c r="J62" s="116" t="s">
        <v>110</v>
      </c>
      <c r="K62" s="114">
        <v>34626666</v>
      </c>
      <c r="L62" s="119" t="s">
        <v>1148</v>
      </c>
      <c r="M62" s="113">
        <v>1</v>
      </c>
      <c r="N62" s="119" t="s">
        <v>27</v>
      </c>
      <c r="O62" s="119" t="s">
        <v>1148</v>
      </c>
      <c r="P62" s="80"/>
    </row>
    <row r="63" spans="1:16" s="7" customFormat="1" ht="24.75" customHeight="1" outlineLevel="1" x14ac:dyDescent="0.25">
      <c r="A63" s="137">
        <v>16</v>
      </c>
      <c r="B63" s="117" t="s">
        <v>2741</v>
      </c>
      <c r="C63" s="119" t="s">
        <v>32</v>
      </c>
      <c r="D63" s="116" t="s">
        <v>2745</v>
      </c>
      <c r="E63" s="188">
        <v>40057</v>
      </c>
      <c r="F63" s="188">
        <v>40603</v>
      </c>
      <c r="G63" s="165">
        <f t="shared" si="2"/>
        <v>18.2</v>
      </c>
      <c r="H63" s="117" t="s">
        <v>2767</v>
      </c>
      <c r="I63" s="116" t="s">
        <v>36</v>
      </c>
      <c r="J63" s="116" t="s">
        <v>110</v>
      </c>
      <c r="K63" s="114">
        <v>37205100</v>
      </c>
      <c r="L63" s="119" t="s">
        <v>1148</v>
      </c>
      <c r="M63" s="113">
        <v>1</v>
      </c>
      <c r="N63" s="119" t="s">
        <v>27</v>
      </c>
      <c r="O63" s="119" t="s">
        <v>1148</v>
      </c>
      <c r="P63" s="80"/>
    </row>
    <row r="64" spans="1:16" s="7" customFormat="1" ht="24.75" customHeight="1" outlineLevel="1" x14ac:dyDescent="0.25">
      <c r="A64" s="137">
        <v>17</v>
      </c>
      <c r="B64" s="117" t="s">
        <v>2741</v>
      </c>
      <c r="C64" s="119" t="s">
        <v>32</v>
      </c>
      <c r="D64" s="116" t="s">
        <v>2746</v>
      </c>
      <c r="E64" s="188">
        <v>40616</v>
      </c>
      <c r="F64" s="188">
        <v>41166</v>
      </c>
      <c r="G64" s="165">
        <f t="shared" si="2"/>
        <v>18.333333333333332</v>
      </c>
      <c r="H64" s="117" t="s">
        <v>2767</v>
      </c>
      <c r="I64" s="116" t="s">
        <v>36</v>
      </c>
      <c r="J64" s="116" t="s">
        <v>110</v>
      </c>
      <c r="K64" s="118">
        <v>39383204</v>
      </c>
      <c r="L64" s="119" t="s">
        <v>1148</v>
      </c>
      <c r="M64" s="113">
        <v>1</v>
      </c>
      <c r="N64" s="119" t="s">
        <v>27</v>
      </c>
      <c r="O64" s="119" t="s">
        <v>1148</v>
      </c>
      <c r="P64" s="80"/>
    </row>
    <row r="65" spans="1:16" s="7" customFormat="1" ht="24.75" customHeight="1" outlineLevel="1" x14ac:dyDescent="0.25">
      <c r="A65" s="137">
        <v>18</v>
      </c>
      <c r="B65" s="117" t="s">
        <v>2741</v>
      </c>
      <c r="C65" s="119" t="s">
        <v>32</v>
      </c>
      <c r="D65" s="116" t="s">
        <v>2747</v>
      </c>
      <c r="E65" s="188">
        <v>41177</v>
      </c>
      <c r="F65" s="188">
        <v>41722</v>
      </c>
      <c r="G65" s="165">
        <f t="shared" si="2"/>
        <v>18.166666666666668</v>
      </c>
      <c r="H65" s="117" t="s">
        <v>2767</v>
      </c>
      <c r="I65" s="116" t="s">
        <v>36</v>
      </c>
      <c r="J65" s="116" t="s">
        <v>110</v>
      </c>
      <c r="K65" s="118">
        <v>41611494</v>
      </c>
      <c r="L65" s="119" t="s">
        <v>1148</v>
      </c>
      <c r="M65" s="113">
        <v>1</v>
      </c>
      <c r="N65" s="119" t="s">
        <v>27</v>
      </c>
      <c r="O65" s="119" t="s">
        <v>1148</v>
      </c>
      <c r="P65" s="80"/>
    </row>
    <row r="66" spans="1:16" s="7" customFormat="1" ht="24.75" customHeight="1" outlineLevel="1" x14ac:dyDescent="0.25">
      <c r="A66" s="137">
        <v>19</v>
      </c>
      <c r="B66" s="117" t="s">
        <v>2741</v>
      </c>
      <c r="C66" s="119" t="s">
        <v>32</v>
      </c>
      <c r="D66" s="116" t="s">
        <v>2742</v>
      </c>
      <c r="E66" s="188">
        <v>38363</v>
      </c>
      <c r="F66" s="188">
        <v>38909</v>
      </c>
      <c r="G66" s="165">
        <f t="shared" si="2"/>
        <v>18.2</v>
      </c>
      <c r="H66" s="117" t="s">
        <v>2767</v>
      </c>
      <c r="I66" s="116" t="s">
        <v>36</v>
      </c>
      <c r="J66" s="116" t="s">
        <v>52</v>
      </c>
      <c r="K66" s="118">
        <v>30905835</v>
      </c>
      <c r="L66" s="119" t="s">
        <v>1148</v>
      </c>
      <c r="M66" s="113">
        <v>1</v>
      </c>
      <c r="N66" s="119" t="s">
        <v>27</v>
      </c>
      <c r="O66" s="119" t="s">
        <v>1148</v>
      </c>
      <c r="P66" s="80"/>
    </row>
    <row r="67" spans="1:16" s="7" customFormat="1" ht="24.75" customHeight="1" outlineLevel="1" x14ac:dyDescent="0.25">
      <c r="A67" s="137">
        <v>20</v>
      </c>
      <c r="B67" s="117" t="s">
        <v>2741</v>
      </c>
      <c r="C67" s="119" t="s">
        <v>32</v>
      </c>
      <c r="D67" s="116" t="s">
        <v>2743</v>
      </c>
      <c r="E67" s="188">
        <v>38930</v>
      </c>
      <c r="F67" s="188">
        <v>39479</v>
      </c>
      <c r="G67" s="165">
        <f t="shared" si="2"/>
        <v>18.3</v>
      </c>
      <c r="H67" s="117" t="s">
        <v>2767</v>
      </c>
      <c r="I67" s="116" t="s">
        <v>36</v>
      </c>
      <c r="J67" s="116" t="s">
        <v>52</v>
      </c>
      <c r="K67" s="118">
        <v>32695001</v>
      </c>
      <c r="L67" s="119" t="s">
        <v>1148</v>
      </c>
      <c r="M67" s="113">
        <v>1</v>
      </c>
      <c r="N67" s="119" t="s">
        <v>27</v>
      </c>
      <c r="O67" s="119" t="s">
        <v>1148</v>
      </c>
      <c r="P67" s="80"/>
    </row>
    <row r="68" spans="1:16" s="7" customFormat="1" ht="24.75" customHeight="1" outlineLevel="1" x14ac:dyDescent="0.25">
      <c r="A68" s="136">
        <v>21</v>
      </c>
      <c r="B68" s="117" t="s">
        <v>2741</v>
      </c>
      <c r="C68" s="119" t="s">
        <v>32</v>
      </c>
      <c r="D68" s="116" t="s">
        <v>2744</v>
      </c>
      <c r="E68" s="188">
        <v>39498</v>
      </c>
      <c r="F68" s="188">
        <v>40045</v>
      </c>
      <c r="G68" s="165">
        <f t="shared" si="2"/>
        <v>18.233333333333334</v>
      </c>
      <c r="H68" s="117" t="s">
        <v>2767</v>
      </c>
      <c r="I68" s="116" t="s">
        <v>36</v>
      </c>
      <c r="J68" s="116" t="s">
        <v>52</v>
      </c>
      <c r="K68" s="114">
        <v>34626666</v>
      </c>
      <c r="L68" s="119" t="s">
        <v>1148</v>
      </c>
      <c r="M68" s="113">
        <v>1</v>
      </c>
      <c r="N68" s="119" t="s">
        <v>27</v>
      </c>
      <c r="O68" s="119" t="s">
        <v>1148</v>
      </c>
      <c r="P68" s="80"/>
    </row>
    <row r="69" spans="1:16" s="7" customFormat="1" ht="24.75" customHeight="1" outlineLevel="1" x14ac:dyDescent="0.25">
      <c r="A69" s="136">
        <v>22</v>
      </c>
      <c r="B69" s="117" t="s">
        <v>2741</v>
      </c>
      <c r="C69" s="119" t="s">
        <v>32</v>
      </c>
      <c r="D69" s="116" t="s">
        <v>2745</v>
      </c>
      <c r="E69" s="188">
        <v>40057</v>
      </c>
      <c r="F69" s="188">
        <v>40603</v>
      </c>
      <c r="G69" s="165">
        <f t="shared" si="2"/>
        <v>18.2</v>
      </c>
      <c r="H69" s="117" t="s">
        <v>2767</v>
      </c>
      <c r="I69" s="116" t="s">
        <v>36</v>
      </c>
      <c r="J69" s="116" t="s">
        <v>52</v>
      </c>
      <c r="K69" s="114">
        <v>37205100</v>
      </c>
      <c r="L69" s="119" t="s">
        <v>1148</v>
      </c>
      <c r="M69" s="113">
        <v>1</v>
      </c>
      <c r="N69" s="119" t="s">
        <v>27</v>
      </c>
      <c r="O69" s="119" t="s">
        <v>1148</v>
      </c>
      <c r="P69" s="80"/>
    </row>
    <row r="70" spans="1:16" s="7" customFormat="1" ht="24.75" customHeight="1" outlineLevel="1" x14ac:dyDescent="0.25">
      <c r="A70" s="136">
        <v>23</v>
      </c>
      <c r="B70" s="117" t="s">
        <v>2741</v>
      </c>
      <c r="C70" s="119" t="s">
        <v>32</v>
      </c>
      <c r="D70" s="116" t="s">
        <v>2746</v>
      </c>
      <c r="E70" s="188">
        <v>40616</v>
      </c>
      <c r="F70" s="188">
        <v>41166</v>
      </c>
      <c r="G70" s="165">
        <f t="shared" si="2"/>
        <v>18.333333333333332</v>
      </c>
      <c r="H70" s="117" t="s">
        <v>2767</v>
      </c>
      <c r="I70" s="116" t="s">
        <v>36</v>
      </c>
      <c r="J70" s="116" t="s">
        <v>52</v>
      </c>
      <c r="K70" s="118">
        <v>39383204</v>
      </c>
      <c r="L70" s="119" t="s">
        <v>1148</v>
      </c>
      <c r="M70" s="113">
        <v>1</v>
      </c>
      <c r="N70" s="119" t="s">
        <v>27</v>
      </c>
      <c r="O70" s="119" t="s">
        <v>1148</v>
      </c>
      <c r="P70" s="80"/>
    </row>
    <row r="71" spans="1:16" s="7" customFormat="1" ht="24.75" customHeight="1" outlineLevel="1" x14ac:dyDescent="0.25">
      <c r="A71" s="136">
        <v>24</v>
      </c>
      <c r="B71" s="117" t="s">
        <v>2741</v>
      </c>
      <c r="C71" s="119" t="s">
        <v>32</v>
      </c>
      <c r="D71" s="116" t="s">
        <v>2747</v>
      </c>
      <c r="E71" s="188">
        <v>41177</v>
      </c>
      <c r="F71" s="188">
        <v>41722</v>
      </c>
      <c r="G71" s="165">
        <f t="shared" si="2"/>
        <v>18.166666666666668</v>
      </c>
      <c r="H71" s="117" t="s">
        <v>2767</v>
      </c>
      <c r="I71" s="116" t="s">
        <v>36</v>
      </c>
      <c r="J71" s="116" t="s">
        <v>52</v>
      </c>
      <c r="K71" s="118">
        <v>41611494</v>
      </c>
      <c r="L71" s="119" t="s">
        <v>1148</v>
      </c>
      <c r="M71" s="113">
        <v>1</v>
      </c>
      <c r="N71" s="119" t="s">
        <v>27</v>
      </c>
      <c r="O71" s="119" t="s">
        <v>1148</v>
      </c>
      <c r="P71" s="80"/>
    </row>
    <row r="72" spans="1:16" s="7" customFormat="1" ht="24.75" customHeight="1" outlineLevel="1" x14ac:dyDescent="0.25">
      <c r="A72" s="137">
        <v>25</v>
      </c>
      <c r="B72" s="117" t="s">
        <v>2741</v>
      </c>
      <c r="C72" s="119" t="s">
        <v>32</v>
      </c>
      <c r="D72" s="116" t="s">
        <v>2742</v>
      </c>
      <c r="E72" s="188">
        <v>38363</v>
      </c>
      <c r="F72" s="188">
        <v>38909</v>
      </c>
      <c r="G72" s="165">
        <f t="shared" si="2"/>
        <v>18.2</v>
      </c>
      <c r="H72" s="117" t="s">
        <v>2767</v>
      </c>
      <c r="I72" s="116" t="s">
        <v>36</v>
      </c>
      <c r="J72" s="116" t="s">
        <v>41</v>
      </c>
      <c r="K72" s="118">
        <v>30905835</v>
      </c>
      <c r="L72" s="119" t="s">
        <v>1148</v>
      </c>
      <c r="M72" s="113">
        <v>1</v>
      </c>
      <c r="N72" s="119" t="s">
        <v>27</v>
      </c>
      <c r="O72" s="119" t="s">
        <v>1148</v>
      </c>
      <c r="P72" s="80"/>
    </row>
    <row r="73" spans="1:16" s="7" customFormat="1" ht="24.75" customHeight="1" outlineLevel="1" x14ac:dyDescent="0.25">
      <c r="A73" s="137">
        <v>26</v>
      </c>
      <c r="B73" s="117" t="s">
        <v>2741</v>
      </c>
      <c r="C73" s="119" t="s">
        <v>32</v>
      </c>
      <c r="D73" s="116" t="s">
        <v>2743</v>
      </c>
      <c r="E73" s="188">
        <v>38930</v>
      </c>
      <c r="F73" s="188">
        <v>39479</v>
      </c>
      <c r="G73" s="165">
        <f t="shared" si="2"/>
        <v>18.3</v>
      </c>
      <c r="H73" s="117" t="s">
        <v>2767</v>
      </c>
      <c r="I73" s="116" t="s">
        <v>36</v>
      </c>
      <c r="J73" s="116" t="s">
        <v>41</v>
      </c>
      <c r="K73" s="118">
        <v>32695001</v>
      </c>
      <c r="L73" s="119" t="s">
        <v>1148</v>
      </c>
      <c r="M73" s="113">
        <v>1</v>
      </c>
      <c r="N73" s="119" t="s">
        <v>27</v>
      </c>
      <c r="O73" s="119" t="s">
        <v>1148</v>
      </c>
      <c r="P73" s="80"/>
    </row>
    <row r="74" spans="1:16" s="7" customFormat="1" ht="24.75" customHeight="1" outlineLevel="1" x14ac:dyDescent="0.25">
      <c r="A74" s="137">
        <v>27</v>
      </c>
      <c r="B74" s="117" t="s">
        <v>2741</v>
      </c>
      <c r="C74" s="119" t="s">
        <v>32</v>
      </c>
      <c r="D74" s="116" t="s">
        <v>2744</v>
      </c>
      <c r="E74" s="188">
        <v>39498</v>
      </c>
      <c r="F74" s="188">
        <v>40045</v>
      </c>
      <c r="G74" s="165">
        <f t="shared" si="2"/>
        <v>18.233333333333334</v>
      </c>
      <c r="H74" s="117" t="s">
        <v>2767</v>
      </c>
      <c r="I74" s="116" t="s">
        <v>36</v>
      </c>
      <c r="J74" s="116" t="s">
        <v>41</v>
      </c>
      <c r="K74" s="114">
        <v>34626666</v>
      </c>
      <c r="L74" s="119" t="s">
        <v>1148</v>
      </c>
      <c r="M74" s="113">
        <v>1</v>
      </c>
      <c r="N74" s="119" t="s">
        <v>27</v>
      </c>
      <c r="O74" s="119" t="s">
        <v>1148</v>
      </c>
      <c r="P74" s="80"/>
    </row>
    <row r="75" spans="1:16" s="7" customFormat="1" ht="24.75" customHeight="1" outlineLevel="1" x14ac:dyDescent="0.25">
      <c r="A75" s="137">
        <v>28</v>
      </c>
      <c r="B75" s="117" t="s">
        <v>2741</v>
      </c>
      <c r="C75" s="119" t="s">
        <v>32</v>
      </c>
      <c r="D75" s="116" t="s">
        <v>2745</v>
      </c>
      <c r="E75" s="188">
        <v>40057</v>
      </c>
      <c r="F75" s="188">
        <v>40603</v>
      </c>
      <c r="G75" s="165">
        <f t="shared" si="2"/>
        <v>18.2</v>
      </c>
      <c r="H75" s="117" t="s">
        <v>2767</v>
      </c>
      <c r="I75" s="116" t="s">
        <v>36</v>
      </c>
      <c r="J75" s="116" t="s">
        <v>41</v>
      </c>
      <c r="K75" s="114">
        <v>37205100</v>
      </c>
      <c r="L75" s="119" t="s">
        <v>1148</v>
      </c>
      <c r="M75" s="113">
        <v>1</v>
      </c>
      <c r="N75" s="119" t="s">
        <v>27</v>
      </c>
      <c r="O75" s="119" t="s">
        <v>1148</v>
      </c>
      <c r="P75" s="80"/>
    </row>
    <row r="76" spans="1:16" s="7" customFormat="1" ht="24.75" customHeight="1" outlineLevel="1" x14ac:dyDescent="0.25">
      <c r="A76" s="137">
        <v>29</v>
      </c>
      <c r="B76" s="117" t="s">
        <v>2741</v>
      </c>
      <c r="C76" s="119" t="s">
        <v>32</v>
      </c>
      <c r="D76" s="116" t="s">
        <v>2746</v>
      </c>
      <c r="E76" s="188">
        <v>40616</v>
      </c>
      <c r="F76" s="188">
        <v>41166</v>
      </c>
      <c r="G76" s="165">
        <f t="shared" si="2"/>
        <v>18.333333333333332</v>
      </c>
      <c r="H76" s="117" t="s">
        <v>2767</v>
      </c>
      <c r="I76" s="116" t="s">
        <v>36</v>
      </c>
      <c r="J76" s="116" t="s">
        <v>41</v>
      </c>
      <c r="K76" s="118">
        <v>39383204</v>
      </c>
      <c r="L76" s="119" t="s">
        <v>1148</v>
      </c>
      <c r="M76" s="113">
        <v>1</v>
      </c>
      <c r="N76" s="119" t="s">
        <v>27</v>
      </c>
      <c r="O76" s="119" t="s">
        <v>1148</v>
      </c>
      <c r="P76" s="80"/>
    </row>
    <row r="77" spans="1:16" s="7" customFormat="1" ht="24.75" customHeight="1" outlineLevel="1" x14ac:dyDescent="0.25">
      <c r="A77" s="137">
        <v>30</v>
      </c>
      <c r="B77" s="117" t="s">
        <v>2741</v>
      </c>
      <c r="C77" s="119" t="s">
        <v>32</v>
      </c>
      <c r="D77" s="116" t="s">
        <v>2747</v>
      </c>
      <c r="E77" s="188">
        <v>41177</v>
      </c>
      <c r="F77" s="188">
        <v>41722</v>
      </c>
      <c r="G77" s="165">
        <f t="shared" si="2"/>
        <v>18.166666666666668</v>
      </c>
      <c r="H77" s="117" t="s">
        <v>2767</v>
      </c>
      <c r="I77" s="116" t="s">
        <v>36</v>
      </c>
      <c r="J77" s="116" t="s">
        <v>41</v>
      </c>
      <c r="K77" s="118">
        <v>41611494</v>
      </c>
      <c r="L77" s="119" t="s">
        <v>1148</v>
      </c>
      <c r="M77" s="113">
        <v>1</v>
      </c>
      <c r="N77" s="119" t="s">
        <v>27</v>
      </c>
      <c r="O77" s="119" t="s">
        <v>1148</v>
      </c>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1">
        <v>1.4999999999999999E-2</v>
      </c>
      <c r="G179" s="172">
        <f>IF(F179&gt;0,SUM(E179+F179),"")</f>
        <v>3.5000000000000003E-2</v>
      </c>
      <c r="H179" s="5"/>
      <c r="I179" s="254" t="s">
        <v>2675</v>
      </c>
      <c r="J179" s="255"/>
      <c r="K179" s="255"/>
      <c r="L179" s="256"/>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92" t="s">
        <v>2633</v>
      </c>
      <c r="E185" s="95">
        <f>+(C185*SUM(K20:K35))</f>
        <v>44903168.835000001</v>
      </c>
      <c r="F185" s="93"/>
      <c r="G185" s="94"/>
      <c r="H185" s="89"/>
      <c r="I185" s="91" t="s">
        <v>2632</v>
      </c>
      <c r="J185" s="177">
        <f>M179</f>
        <v>0.02</v>
      </c>
      <c r="K185" s="250" t="s">
        <v>2633</v>
      </c>
      <c r="L185" s="250"/>
      <c r="M185" s="95">
        <f>+J185*K20</f>
        <v>25658953.620000001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2736</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2736</v>
      </c>
      <c r="D211" s="21"/>
      <c r="G211" s="27" t="s">
        <v>2625</v>
      </c>
      <c r="H211" s="190" t="s">
        <v>2737</v>
      </c>
      <c r="J211" s="27" t="s">
        <v>2627</v>
      </c>
      <c r="K211" s="190" t="s">
        <v>2739</v>
      </c>
      <c r="L211" s="21"/>
      <c r="M211" s="21"/>
      <c r="N211" s="21"/>
      <c r="O211" s="8"/>
    </row>
    <row r="212" spans="1:15" x14ac:dyDescent="0.25">
      <c r="A212" s="9"/>
      <c r="B212" s="27" t="s">
        <v>2624</v>
      </c>
      <c r="C212" s="191" t="s">
        <v>2736</v>
      </c>
      <c r="D212" s="21"/>
      <c r="G212" s="27" t="s">
        <v>2626</v>
      </c>
      <c r="H212" s="190" t="s">
        <v>2738</v>
      </c>
      <c r="J212" s="27" t="s">
        <v>2628</v>
      </c>
      <c r="K212" s="191"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C1" zoomScale="85" zoomScaleNormal="85" zoomScaleSheetLayoutView="40" zoomScalePageLayoutView="40" workbookViewId="0">
      <selection activeCell="G1" sqref="G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2768</v>
      </c>
      <c r="D15" s="35"/>
      <c r="E15" s="35"/>
      <c r="F15" s="5"/>
      <c r="G15" s="32" t="s">
        <v>1168</v>
      </c>
      <c r="H15" s="103" t="s">
        <v>36</v>
      </c>
      <c r="I15" s="32" t="s">
        <v>2629</v>
      </c>
      <c r="J15" s="108" t="s">
        <v>2637</v>
      </c>
      <c r="L15" s="265" t="s">
        <v>8</v>
      </c>
      <c r="M15" s="265"/>
      <c r="N15" s="176">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89">
        <v>806013417</v>
      </c>
      <c r="C20" s="5"/>
      <c r="D20" s="161"/>
      <c r="E20" s="153" t="s">
        <v>2670</v>
      </c>
      <c r="F20" s="187" t="s">
        <v>2765</v>
      </c>
      <c r="G20" s="5"/>
      <c r="H20" s="271"/>
      <c r="I20" s="142" t="s">
        <v>36</v>
      </c>
      <c r="J20" s="143" t="s">
        <v>103</v>
      </c>
      <c r="K20" s="144">
        <v>1282947681</v>
      </c>
      <c r="L20" s="145">
        <v>44194</v>
      </c>
      <c r="M20" s="145">
        <v>44561</v>
      </c>
      <c r="N20" s="128">
        <f>+(M20-L20)/30</f>
        <v>12.233333333333333</v>
      </c>
      <c r="O20" s="131"/>
      <c r="U20" s="127"/>
      <c r="V20" s="105">
        <f ca="1">NOW()</f>
        <v>44194.946971527781</v>
      </c>
      <c r="W20" s="105">
        <f ca="1">NOW()</f>
        <v>44194.946971527781</v>
      </c>
    </row>
    <row r="21" spans="1:23" ht="30" customHeight="1" outlineLevel="1" x14ac:dyDescent="0.25">
      <c r="A21" s="9"/>
      <c r="B21" s="71"/>
      <c r="C21" s="5"/>
      <c r="D21" s="5"/>
      <c r="E21" s="5"/>
      <c r="F21" s="5"/>
      <c r="G21" s="5"/>
      <c r="H21" s="163"/>
      <c r="I21" s="142" t="s">
        <v>36</v>
      </c>
      <c r="J21" s="143" t="s">
        <v>76</v>
      </c>
      <c r="K21" s="144"/>
      <c r="L21" s="145"/>
      <c r="M21" s="145"/>
      <c r="N21" s="128">
        <f t="shared" ref="N21:N35" si="0">+(M21-L21)/30</f>
        <v>0</v>
      </c>
      <c r="O21" s="132"/>
    </row>
    <row r="22" spans="1:23" ht="30" customHeight="1" outlineLevel="1" x14ac:dyDescent="0.25">
      <c r="A22" s="9"/>
      <c r="B22" s="71"/>
      <c r="C22" s="5"/>
      <c r="D22" s="5"/>
      <c r="E22" s="5"/>
      <c r="F22" s="5"/>
      <c r="G22" s="5"/>
      <c r="H22" s="163"/>
      <c r="I22" s="142" t="s">
        <v>36</v>
      </c>
      <c r="J22" s="143" t="s">
        <v>110</v>
      </c>
      <c r="K22" s="144"/>
      <c r="L22" s="145"/>
      <c r="M22" s="145"/>
      <c r="N22" s="129">
        <f t="shared" si="0"/>
        <v>0</v>
      </c>
      <c r="O22" s="132"/>
    </row>
    <row r="23" spans="1:23" ht="30" customHeight="1" outlineLevel="1" x14ac:dyDescent="0.25">
      <c r="A23" s="9"/>
      <c r="B23" s="102"/>
      <c r="C23" s="21"/>
      <c r="D23" s="21"/>
      <c r="E23" s="21"/>
      <c r="F23" s="5"/>
      <c r="G23" s="5"/>
      <c r="H23" s="163"/>
      <c r="I23" s="142" t="s">
        <v>36</v>
      </c>
      <c r="J23" s="143" t="s">
        <v>52</v>
      </c>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t="s">
        <v>36</v>
      </c>
      <c r="J24" s="143" t="s">
        <v>41</v>
      </c>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CORPORACION PARA EL DESARROLLO ETNOCULTURAL EDUCAR</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2764</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2748</v>
      </c>
      <c r="C48" s="119" t="s">
        <v>32</v>
      </c>
      <c r="D48" s="116" t="s">
        <v>2749</v>
      </c>
      <c r="E48" s="138">
        <v>40198</v>
      </c>
      <c r="F48" s="138">
        <v>40532</v>
      </c>
      <c r="G48" s="165">
        <f>IF(AND(E48&lt;&gt;"",F48&lt;&gt;""),((F48-E48)/30),"")</f>
        <v>11.133333333333333</v>
      </c>
      <c r="H48" s="117" t="s">
        <v>2766</v>
      </c>
      <c r="I48" s="116" t="s">
        <v>36</v>
      </c>
      <c r="J48" s="116" t="s">
        <v>103</v>
      </c>
      <c r="K48" s="118">
        <v>5700000</v>
      </c>
      <c r="L48" s="119" t="s">
        <v>1148</v>
      </c>
      <c r="M48" s="113">
        <v>1</v>
      </c>
      <c r="N48" s="119" t="s">
        <v>27</v>
      </c>
      <c r="O48" s="119" t="s">
        <v>1148</v>
      </c>
      <c r="P48" s="79"/>
    </row>
    <row r="49" spans="1:16" s="6" customFormat="1" ht="24.75" customHeight="1" x14ac:dyDescent="0.25">
      <c r="A49" s="136">
        <v>2</v>
      </c>
      <c r="B49" s="117" t="s">
        <v>2748</v>
      </c>
      <c r="C49" s="119" t="s">
        <v>32</v>
      </c>
      <c r="D49" s="116" t="s">
        <v>2750</v>
      </c>
      <c r="E49" s="138">
        <v>40557</v>
      </c>
      <c r="F49" s="138">
        <v>40891</v>
      </c>
      <c r="G49" s="165">
        <f t="shared" ref="G49:G107" si="1">IF(AND(E49&lt;&gt;"",F49&lt;&gt;""),((F49-E49)/30),"")</f>
        <v>11.133333333333333</v>
      </c>
      <c r="H49" s="117" t="s">
        <v>2766</v>
      </c>
      <c r="I49" s="116" t="s">
        <v>36</v>
      </c>
      <c r="J49" s="116" t="s">
        <v>103</v>
      </c>
      <c r="K49" s="118">
        <v>7000000</v>
      </c>
      <c r="L49" s="119" t="s">
        <v>1148</v>
      </c>
      <c r="M49" s="113">
        <v>1</v>
      </c>
      <c r="N49" s="119" t="s">
        <v>27</v>
      </c>
      <c r="O49" s="119" t="s">
        <v>1148</v>
      </c>
      <c r="P49" s="79"/>
    </row>
    <row r="50" spans="1:16" s="6" customFormat="1" ht="24.75" customHeight="1" x14ac:dyDescent="0.25">
      <c r="A50" s="136">
        <v>3</v>
      </c>
      <c r="B50" s="117" t="s">
        <v>2748</v>
      </c>
      <c r="C50" s="119" t="s">
        <v>32</v>
      </c>
      <c r="D50" s="116" t="s">
        <v>2751</v>
      </c>
      <c r="E50" s="138">
        <v>40920</v>
      </c>
      <c r="F50" s="138">
        <v>41256</v>
      </c>
      <c r="G50" s="165">
        <f t="shared" si="1"/>
        <v>11.2</v>
      </c>
      <c r="H50" s="117" t="s">
        <v>2766</v>
      </c>
      <c r="I50" s="116" t="s">
        <v>36</v>
      </c>
      <c r="J50" s="116" t="s">
        <v>103</v>
      </c>
      <c r="K50" s="118">
        <v>8500000</v>
      </c>
      <c r="L50" s="119" t="s">
        <v>1148</v>
      </c>
      <c r="M50" s="113">
        <v>1</v>
      </c>
      <c r="N50" s="119" t="s">
        <v>27</v>
      </c>
      <c r="O50" s="119" t="s">
        <v>1148</v>
      </c>
      <c r="P50" s="79"/>
    </row>
    <row r="51" spans="1:16" s="6" customFormat="1" ht="24.75" customHeight="1" outlineLevel="1" x14ac:dyDescent="0.25">
      <c r="A51" s="136">
        <v>4</v>
      </c>
      <c r="B51" s="117" t="s">
        <v>2748</v>
      </c>
      <c r="C51" s="119" t="s">
        <v>32</v>
      </c>
      <c r="D51" s="116" t="s">
        <v>2752</v>
      </c>
      <c r="E51" s="138">
        <v>41291</v>
      </c>
      <c r="F51" s="138">
        <v>41625</v>
      </c>
      <c r="G51" s="165">
        <f t="shared" si="1"/>
        <v>11.133333333333333</v>
      </c>
      <c r="H51" s="117" t="s">
        <v>2766</v>
      </c>
      <c r="I51" s="116" t="s">
        <v>36</v>
      </c>
      <c r="J51" s="116" t="s">
        <v>103</v>
      </c>
      <c r="K51" s="118">
        <v>11000000</v>
      </c>
      <c r="L51" s="119" t="s">
        <v>1148</v>
      </c>
      <c r="M51" s="113">
        <v>1</v>
      </c>
      <c r="N51" s="119" t="s">
        <v>27</v>
      </c>
      <c r="O51" s="119" t="s">
        <v>1148</v>
      </c>
      <c r="P51" s="79"/>
    </row>
    <row r="52" spans="1:16" s="7" customFormat="1" ht="24.75" customHeight="1" outlineLevel="1" x14ac:dyDescent="0.25">
      <c r="A52" s="137">
        <v>5</v>
      </c>
      <c r="B52" s="117" t="s">
        <v>2748</v>
      </c>
      <c r="C52" s="119" t="s">
        <v>32</v>
      </c>
      <c r="D52" s="116" t="s">
        <v>2753</v>
      </c>
      <c r="E52" s="138">
        <v>41655</v>
      </c>
      <c r="F52" s="138">
        <v>41989</v>
      </c>
      <c r="G52" s="165">
        <f t="shared" si="1"/>
        <v>11.133333333333333</v>
      </c>
      <c r="H52" s="117" t="s">
        <v>2766</v>
      </c>
      <c r="I52" s="116" t="s">
        <v>36</v>
      </c>
      <c r="J52" s="116" t="s">
        <v>103</v>
      </c>
      <c r="K52" s="118">
        <v>13400000</v>
      </c>
      <c r="L52" s="119" t="s">
        <v>1148</v>
      </c>
      <c r="M52" s="113">
        <v>1</v>
      </c>
      <c r="N52" s="119" t="s">
        <v>27</v>
      </c>
      <c r="O52" s="119" t="s">
        <v>1148</v>
      </c>
      <c r="P52" s="80"/>
    </row>
    <row r="53" spans="1:16" s="7" customFormat="1" ht="24.75" customHeight="1" outlineLevel="1" x14ac:dyDescent="0.25">
      <c r="A53" s="137">
        <v>6</v>
      </c>
      <c r="B53" s="117" t="s">
        <v>2748</v>
      </c>
      <c r="C53" s="119" t="s">
        <v>32</v>
      </c>
      <c r="D53" s="116" t="s">
        <v>2754</v>
      </c>
      <c r="E53" s="138">
        <v>42031</v>
      </c>
      <c r="F53" s="138">
        <v>42353</v>
      </c>
      <c r="G53" s="165">
        <f t="shared" si="1"/>
        <v>10.733333333333333</v>
      </c>
      <c r="H53" s="117" t="s">
        <v>2766</v>
      </c>
      <c r="I53" s="116" t="s">
        <v>36</v>
      </c>
      <c r="J53" s="116" t="s">
        <v>103</v>
      </c>
      <c r="K53" s="118">
        <v>16200000</v>
      </c>
      <c r="L53" s="119" t="s">
        <v>1148</v>
      </c>
      <c r="M53" s="113">
        <v>1</v>
      </c>
      <c r="N53" s="119" t="s">
        <v>27</v>
      </c>
      <c r="O53" s="119" t="s">
        <v>1148</v>
      </c>
      <c r="P53" s="80"/>
    </row>
    <row r="54" spans="1:16" s="7" customFormat="1" ht="24.75" customHeight="1" outlineLevel="1" x14ac:dyDescent="0.25">
      <c r="A54" s="137">
        <v>7</v>
      </c>
      <c r="B54" s="117" t="s">
        <v>2748</v>
      </c>
      <c r="C54" s="119" t="s">
        <v>32</v>
      </c>
      <c r="D54" s="116" t="s">
        <v>2755</v>
      </c>
      <c r="E54" s="138">
        <v>42389</v>
      </c>
      <c r="F54" s="138">
        <v>42724</v>
      </c>
      <c r="G54" s="165">
        <f t="shared" si="1"/>
        <v>11.166666666666666</v>
      </c>
      <c r="H54" s="117" t="s">
        <v>2766</v>
      </c>
      <c r="I54" s="116" t="s">
        <v>36</v>
      </c>
      <c r="J54" s="116" t="s">
        <v>103</v>
      </c>
      <c r="K54" s="118">
        <v>18000000</v>
      </c>
      <c r="L54" s="119" t="s">
        <v>1148</v>
      </c>
      <c r="M54" s="113">
        <v>1</v>
      </c>
      <c r="N54" s="119" t="s">
        <v>27</v>
      </c>
      <c r="O54" s="119" t="s">
        <v>1148</v>
      </c>
      <c r="P54" s="80"/>
    </row>
    <row r="55" spans="1:16" s="7" customFormat="1" ht="24.75" customHeight="1" outlineLevel="1" x14ac:dyDescent="0.25">
      <c r="A55" s="137">
        <v>8</v>
      </c>
      <c r="B55" s="117" t="s">
        <v>2748</v>
      </c>
      <c r="C55" s="119" t="s">
        <v>32</v>
      </c>
      <c r="D55" s="116" t="s">
        <v>2756</v>
      </c>
      <c r="E55" s="138">
        <v>42753</v>
      </c>
      <c r="F55" s="138">
        <v>43087</v>
      </c>
      <c r="G55" s="165">
        <f t="shared" si="1"/>
        <v>11.133333333333333</v>
      </c>
      <c r="H55" s="117" t="s">
        <v>2766</v>
      </c>
      <c r="I55" s="116" t="s">
        <v>36</v>
      </c>
      <c r="J55" s="116" t="s">
        <v>103</v>
      </c>
      <c r="K55" s="118">
        <v>19900000</v>
      </c>
      <c r="L55" s="119" t="s">
        <v>1148</v>
      </c>
      <c r="M55" s="113">
        <v>1</v>
      </c>
      <c r="N55" s="119" t="s">
        <v>27</v>
      </c>
      <c r="O55" s="119" t="s">
        <v>1148</v>
      </c>
      <c r="P55" s="80"/>
    </row>
    <row r="56" spans="1:16" s="7" customFormat="1" ht="24.75" customHeight="1" outlineLevel="1" x14ac:dyDescent="0.25">
      <c r="A56" s="137">
        <v>9</v>
      </c>
      <c r="B56" s="117" t="s">
        <v>2748</v>
      </c>
      <c r="C56" s="119" t="s">
        <v>32</v>
      </c>
      <c r="D56" s="116" t="s">
        <v>2757</v>
      </c>
      <c r="E56" s="138">
        <v>43118</v>
      </c>
      <c r="F56" s="138">
        <v>43452</v>
      </c>
      <c r="G56" s="165">
        <f t="shared" si="1"/>
        <v>11.133333333333333</v>
      </c>
      <c r="H56" s="117" t="s">
        <v>2766</v>
      </c>
      <c r="I56" s="116" t="s">
        <v>36</v>
      </c>
      <c r="J56" s="116" t="s">
        <v>103</v>
      </c>
      <c r="K56" s="118">
        <v>21654000</v>
      </c>
      <c r="L56" s="119" t="s">
        <v>1148</v>
      </c>
      <c r="M56" s="113">
        <v>1</v>
      </c>
      <c r="N56" s="119" t="s">
        <v>27</v>
      </c>
      <c r="O56" s="119" t="s">
        <v>1148</v>
      </c>
      <c r="P56" s="80"/>
    </row>
    <row r="57" spans="1:16" s="7" customFormat="1" ht="24.75" customHeight="1" outlineLevel="1" x14ac:dyDescent="0.25">
      <c r="A57" s="137">
        <v>10</v>
      </c>
      <c r="B57" s="117" t="s">
        <v>2748</v>
      </c>
      <c r="C57" s="119" t="s">
        <v>32</v>
      </c>
      <c r="D57" s="116" t="s">
        <v>2749</v>
      </c>
      <c r="E57" s="138">
        <v>40198</v>
      </c>
      <c r="F57" s="138">
        <v>40532</v>
      </c>
      <c r="G57" s="165">
        <f t="shared" si="1"/>
        <v>11.133333333333333</v>
      </c>
      <c r="H57" s="117" t="s">
        <v>2766</v>
      </c>
      <c r="I57" s="116" t="s">
        <v>36</v>
      </c>
      <c r="J57" s="116" t="s">
        <v>76</v>
      </c>
      <c r="K57" s="118">
        <v>5700000</v>
      </c>
      <c r="L57" s="119" t="s">
        <v>1148</v>
      </c>
      <c r="M57" s="113">
        <v>1</v>
      </c>
      <c r="N57" s="119" t="s">
        <v>27</v>
      </c>
      <c r="O57" s="119" t="s">
        <v>1148</v>
      </c>
      <c r="P57" s="80"/>
    </row>
    <row r="58" spans="1:16" s="7" customFormat="1" ht="24.75" customHeight="1" outlineLevel="1" x14ac:dyDescent="0.25">
      <c r="A58" s="137">
        <v>11</v>
      </c>
      <c r="B58" s="117" t="s">
        <v>2748</v>
      </c>
      <c r="C58" s="119" t="s">
        <v>32</v>
      </c>
      <c r="D58" s="116" t="s">
        <v>2750</v>
      </c>
      <c r="E58" s="138">
        <v>40557</v>
      </c>
      <c r="F58" s="138">
        <v>40891</v>
      </c>
      <c r="G58" s="165">
        <f t="shared" si="1"/>
        <v>11.133333333333333</v>
      </c>
      <c r="H58" s="117" t="s">
        <v>2766</v>
      </c>
      <c r="I58" s="116" t="s">
        <v>36</v>
      </c>
      <c r="J58" s="116" t="s">
        <v>76</v>
      </c>
      <c r="K58" s="118">
        <v>7000000</v>
      </c>
      <c r="L58" s="119" t="s">
        <v>1148</v>
      </c>
      <c r="M58" s="113">
        <v>1</v>
      </c>
      <c r="N58" s="119" t="s">
        <v>27</v>
      </c>
      <c r="O58" s="119" t="s">
        <v>1148</v>
      </c>
      <c r="P58" s="80"/>
    </row>
    <row r="59" spans="1:16" s="7" customFormat="1" ht="24.75" customHeight="1" outlineLevel="1" x14ac:dyDescent="0.25">
      <c r="A59" s="137">
        <v>12</v>
      </c>
      <c r="B59" s="117" t="s">
        <v>2748</v>
      </c>
      <c r="C59" s="119" t="s">
        <v>32</v>
      </c>
      <c r="D59" s="116" t="s">
        <v>2751</v>
      </c>
      <c r="E59" s="138">
        <v>40920</v>
      </c>
      <c r="F59" s="138">
        <v>41256</v>
      </c>
      <c r="G59" s="165">
        <f t="shared" si="1"/>
        <v>11.2</v>
      </c>
      <c r="H59" s="117" t="s">
        <v>2766</v>
      </c>
      <c r="I59" s="116" t="s">
        <v>36</v>
      </c>
      <c r="J59" s="116" t="s">
        <v>76</v>
      </c>
      <c r="K59" s="118">
        <v>8500000</v>
      </c>
      <c r="L59" s="119" t="s">
        <v>1148</v>
      </c>
      <c r="M59" s="113">
        <v>1</v>
      </c>
      <c r="N59" s="119" t="s">
        <v>27</v>
      </c>
      <c r="O59" s="119" t="s">
        <v>1148</v>
      </c>
      <c r="P59" s="80"/>
    </row>
    <row r="60" spans="1:16" s="7" customFormat="1" ht="24.75" customHeight="1" outlineLevel="1" x14ac:dyDescent="0.25">
      <c r="A60" s="137">
        <v>13</v>
      </c>
      <c r="B60" s="117" t="s">
        <v>2748</v>
      </c>
      <c r="C60" s="119" t="s">
        <v>32</v>
      </c>
      <c r="D60" s="116" t="s">
        <v>2752</v>
      </c>
      <c r="E60" s="138">
        <v>41291</v>
      </c>
      <c r="F60" s="138">
        <v>41625</v>
      </c>
      <c r="G60" s="165">
        <f t="shared" si="1"/>
        <v>11.133333333333333</v>
      </c>
      <c r="H60" s="117" t="s">
        <v>2766</v>
      </c>
      <c r="I60" s="116" t="s">
        <v>36</v>
      </c>
      <c r="J60" s="116" t="s">
        <v>76</v>
      </c>
      <c r="K60" s="118">
        <v>11000000</v>
      </c>
      <c r="L60" s="119" t="s">
        <v>1148</v>
      </c>
      <c r="M60" s="113">
        <v>1</v>
      </c>
      <c r="N60" s="119" t="s">
        <v>27</v>
      </c>
      <c r="O60" s="119" t="s">
        <v>1148</v>
      </c>
      <c r="P60" s="80"/>
    </row>
    <row r="61" spans="1:16" s="7" customFormat="1" ht="24.75" customHeight="1" outlineLevel="1" x14ac:dyDescent="0.25">
      <c r="A61" s="137">
        <v>14</v>
      </c>
      <c r="B61" s="117" t="s">
        <v>2748</v>
      </c>
      <c r="C61" s="119" t="s">
        <v>32</v>
      </c>
      <c r="D61" s="116" t="s">
        <v>2753</v>
      </c>
      <c r="E61" s="138">
        <v>41655</v>
      </c>
      <c r="F61" s="138">
        <v>41989</v>
      </c>
      <c r="G61" s="165">
        <f t="shared" si="1"/>
        <v>11.133333333333333</v>
      </c>
      <c r="H61" s="117" t="s">
        <v>2766</v>
      </c>
      <c r="I61" s="116" t="s">
        <v>36</v>
      </c>
      <c r="J61" s="116" t="s">
        <v>76</v>
      </c>
      <c r="K61" s="118">
        <v>13400000</v>
      </c>
      <c r="L61" s="119" t="s">
        <v>1148</v>
      </c>
      <c r="M61" s="113">
        <v>1</v>
      </c>
      <c r="N61" s="119" t="s">
        <v>27</v>
      </c>
      <c r="O61" s="119" t="s">
        <v>1148</v>
      </c>
      <c r="P61" s="80"/>
    </row>
    <row r="62" spans="1:16" s="7" customFormat="1" ht="24.75" customHeight="1" outlineLevel="1" x14ac:dyDescent="0.25">
      <c r="A62" s="137">
        <v>15</v>
      </c>
      <c r="B62" s="117" t="s">
        <v>2748</v>
      </c>
      <c r="C62" s="119" t="s">
        <v>32</v>
      </c>
      <c r="D62" s="116" t="s">
        <v>2754</v>
      </c>
      <c r="E62" s="138">
        <v>42031</v>
      </c>
      <c r="F62" s="138">
        <v>42353</v>
      </c>
      <c r="G62" s="165">
        <f t="shared" si="1"/>
        <v>10.733333333333333</v>
      </c>
      <c r="H62" s="117" t="s">
        <v>2766</v>
      </c>
      <c r="I62" s="116" t="s">
        <v>36</v>
      </c>
      <c r="J62" s="116" t="s">
        <v>76</v>
      </c>
      <c r="K62" s="118">
        <v>16200000</v>
      </c>
      <c r="L62" s="119" t="s">
        <v>1148</v>
      </c>
      <c r="M62" s="113">
        <v>1</v>
      </c>
      <c r="N62" s="119" t="s">
        <v>27</v>
      </c>
      <c r="O62" s="119" t="s">
        <v>1148</v>
      </c>
      <c r="P62" s="80"/>
    </row>
    <row r="63" spans="1:16" s="7" customFormat="1" ht="24.75" customHeight="1" outlineLevel="1" x14ac:dyDescent="0.25">
      <c r="A63" s="137">
        <v>16</v>
      </c>
      <c r="B63" s="117" t="s">
        <v>2748</v>
      </c>
      <c r="C63" s="119" t="s">
        <v>32</v>
      </c>
      <c r="D63" s="116" t="s">
        <v>2755</v>
      </c>
      <c r="E63" s="138">
        <v>42389</v>
      </c>
      <c r="F63" s="138">
        <v>42724</v>
      </c>
      <c r="G63" s="165">
        <f t="shared" si="1"/>
        <v>11.166666666666666</v>
      </c>
      <c r="H63" s="117" t="s">
        <v>2766</v>
      </c>
      <c r="I63" s="116" t="s">
        <v>36</v>
      </c>
      <c r="J63" s="116" t="s">
        <v>76</v>
      </c>
      <c r="K63" s="118">
        <v>18000000</v>
      </c>
      <c r="L63" s="119" t="s">
        <v>1148</v>
      </c>
      <c r="M63" s="113">
        <v>1</v>
      </c>
      <c r="N63" s="119" t="s">
        <v>27</v>
      </c>
      <c r="O63" s="119" t="s">
        <v>1148</v>
      </c>
      <c r="P63" s="80"/>
    </row>
    <row r="64" spans="1:16" s="7" customFormat="1" ht="24.75" customHeight="1" outlineLevel="1" x14ac:dyDescent="0.25">
      <c r="A64" s="137">
        <v>17</v>
      </c>
      <c r="B64" s="117" t="s">
        <v>2748</v>
      </c>
      <c r="C64" s="119" t="s">
        <v>32</v>
      </c>
      <c r="D64" s="116" t="s">
        <v>2756</v>
      </c>
      <c r="E64" s="138">
        <v>42753</v>
      </c>
      <c r="F64" s="138">
        <v>43087</v>
      </c>
      <c r="G64" s="165">
        <f t="shared" si="1"/>
        <v>11.133333333333333</v>
      </c>
      <c r="H64" s="117" t="s">
        <v>2766</v>
      </c>
      <c r="I64" s="116" t="s">
        <v>36</v>
      </c>
      <c r="J64" s="116" t="s">
        <v>76</v>
      </c>
      <c r="K64" s="118">
        <v>19900000</v>
      </c>
      <c r="L64" s="119" t="s">
        <v>1148</v>
      </c>
      <c r="M64" s="113">
        <v>1</v>
      </c>
      <c r="N64" s="119" t="s">
        <v>27</v>
      </c>
      <c r="O64" s="119" t="s">
        <v>1148</v>
      </c>
      <c r="P64" s="80"/>
    </row>
    <row r="65" spans="1:16" s="7" customFormat="1" ht="24.75" customHeight="1" outlineLevel="1" x14ac:dyDescent="0.25">
      <c r="A65" s="137">
        <v>18</v>
      </c>
      <c r="B65" s="117" t="s">
        <v>2748</v>
      </c>
      <c r="C65" s="119" t="s">
        <v>32</v>
      </c>
      <c r="D65" s="116" t="s">
        <v>2757</v>
      </c>
      <c r="E65" s="138">
        <v>43118</v>
      </c>
      <c r="F65" s="138">
        <v>43452</v>
      </c>
      <c r="G65" s="165">
        <f t="shared" si="1"/>
        <v>11.133333333333333</v>
      </c>
      <c r="H65" s="117" t="s">
        <v>2766</v>
      </c>
      <c r="I65" s="116" t="s">
        <v>36</v>
      </c>
      <c r="J65" s="116" t="s">
        <v>76</v>
      </c>
      <c r="K65" s="118">
        <v>21654000</v>
      </c>
      <c r="L65" s="119" t="s">
        <v>1148</v>
      </c>
      <c r="M65" s="113">
        <v>1</v>
      </c>
      <c r="N65" s="119" t="s">
        <v>27</v>
      </c>
      <c r="O65" s="119" t="s">
        <v>1148</v>
      </c>
      <c r="P65" s="80"/>
    </row>
    <row r="66" spans="1:16" s="7" customFormat="1" ht="24.75" customHeight="1" outlineLevel="1" x14ac:dyDescent="0.25">
      <c r="A66" s="137">
        <v>19</v>
      </c>
      <c r="B66" s="117" t="s">
        <v>2748</v>
      </c>
      <c r="C66" s="119" t="s">
        <v>32</v>
      </c>
      <c r="D66" s="116" t="s">
        <v>2749</v>
      </c>
      <c r="E66" s="138">
        <v>40198</v>
      </c>
      <c r="F66" s="138">
        <v>40532</v>
      </c>
      <c r="G66" s="165">
        <f t="shared" si="1"/>
        <v>11.133333333333333</v>
      </c>
      <c r="H66" s="117" t="s">
        <v>2766</v>
      </c>
      <c r="I66" s="116" t="s">
        <v>36</v>
      </c>
      <c r="J66" s="116" t="s">
        <v>110</v>
      </c>
      <c r="K66" s="118">
        <v>5700000</v>
      </c>
      <c r="L66" s="119" t="s">
        <v>1148</v>
      </c>
      <c r="M66" s="113">
        <v>1</v>
      </c>
      <c r="N66" s="119" t="s">
        <v>27</v>
      </c>
      <c r="O66" s="119" t="s">
        <v>1148</v>
      </c>
      <c r="P66" s="80"/>
    </row>
    <row r="67" spans="1:16" s="7" customFormat="1" ht="24.75" customHeight="1" outlineLevel="1" x14ac:dyDescent="0.25">
      <c r="A67" s="137">
        <v>20</v>
      </c>
      <c r="B67" s="117" t="s">
        <v>2748</v>
      </c>
      <c r="C67" s="119" t="s">
        <v>32</v>
      </c>
      <c r="D67" s="116" t="s">
        <v>2750</v>
      </c>
      <c r="E67" s="138">
        <v>40557</v>
      </c>
      <c r="F67" s="138">
        <v>40891</v>
      </c>
      <c r="G67" s="165">
        <f t="shared" ref="G67:G82" si="2">IF(AND(E67&lt;&gt;"",F67&lt;&gt;""),((F67-E67)/30),"")</f>
        <v>11.133333333333333</v>
      </c>
      <c r="H67" s="117" t="s">
        <v>2766</v>
      </c>
      <c r="I67" s="116" t="s">
        <v>36</v>
      </c>
      <c r="J67" s="116" t="s">
        <v>110</v>
      </c>
      <c r="K67" s="118">
        <v>7000000</v>
      </c>
      <c r="L67" s="119" t="s">
        <v>1148</v>
      </c>
      <c r="M67" s="113">
        <v>1</v>
      </c>
      <c r="N67" s="119" t="s">
        <v>27</v>
      </c>
      <c r="O67" s="119" t="s">
        <v>1148</v>
      </c>
      <c r="P67" s="80"/>
    </row>
    <row r="68" spans="1:16" s="7" customFormat="1" ht="24.75" customHeight="1" outlineLevel="1" x14ac:dyDescent="0.25">
      <c r="A68" s="137">
        <v>21</v>
      </c>
      <c r="B68" s="117" t="s">
        <v>2748</v>
      </c>
      <c r="C68" s="119" t="s">
        <v>32</v>
      </c>
      <c r="D68" s="116" t="s">
        <v>2751</v>
      </c>
      <c r="E68" s="138">
        <v>40920</v>
      </c>
      <c r="F68" s="138">
        <v>41256</v>
      </c>
      <c r="G68" s="165">
        <f t="shared" si="2"/>
        <v>11.2</v>
      </c>
      <c r="H68" s="117" t="s">
        <v>2766</v>
      </c>
      <c r="I68" s="116" t="s">
        <v>36</v>
      </c>
      <c r="J68" s="116" t="s">
        <v>110</v>
      </c>
      <c r="K68" s="118">
        <v>8500000</v>
      </c>
      <c r="L68" s="119" t="s">
        <v>1148</v>
      </c>
      <c r="M68" s="113">
        <v>1</v>
      </c>
      <c r="N68" s="119" t="s">
        <v>27</v>
      </c>
      <c r="O68" s="119" t="s">
        <v>1148</v>
      </c>
      <c r="P68" s="80"/>
    </row>
    <row r="69" spans="1:16" s="7" customFormat="1" ht="24.75" customHeight="1" outlineLevel="1" x14ac:dyDescent="0.25">
      <c r="A69" s="137">
        <v>22</v>
      </c>
      <c r="B69" s="117" t="s">
        <v>2748</v>
      </c>
      <c r="C69" s="119" t="s">
        <v>32</v>
      </c>
      <c r="D69" s="116" t="s">
        <v>2752</v>
      </c>
      <c r="E69" s="138">
        <v>41291</v>
      </c>
      <c r="F69" s="138">
        <v>41625</v>
      </c>
      <c r="G69" s="165">
        <f t="shared" si="2"/>
        <v>11.133333333333333</v>
      </c>
      <c r="H69" s="117" t="s">
        <v>2766</v>
      </c>
      <c r="I69" s="116" t="s">
        <v>36</v>
      </c>
      <c r="J69" s="116" t="s">
        <v>110</v>
      </c>
      <c r="K69" s="118">
        <v>11000000</v>
      </c>
      <c r="L69" s="119" t="s">
        <v>1148</v>
      </c>
      <c r="M69" s="113">
        <v>1</v>
      </c>
      <c r="N69" s="119" t="s">
        <v>27</v>
      </c>
      <c r="O69" s="119" t="s">
        <v>1148</v>
      </c>
      <c r="P69" s="80"/>
    </row>
    <row r="70" spans="1:16" s="7" customFormat="1" ht="24.75" customHeight="1" outlineLevel="1" x14ac:dyDescent="0.25">
      <c r="A70" s="137">
        <v>23</v>
      </c>
      <c r="B70" s="117" t="s">
        <v>2748</v>
      </c>
      <c r="C70" s="119" t="s">
        <v>32</v>
      </c>
      <c r="D70" s="116" t="s">
        <v>2753</v>
      </c>
      <c r="E70" s="138">
        <v>41655</v>
      </c>
      <c r="F70" s="138">
        <v>41989</v>
      </c>
      <c r="G70" s="165">
        <f t="shared" si="2"/>
        <v>11.133333333333333</v>
      </c>
      <c r="H70" s="117" t="s">
        <v>2766</v>
      </c>
      <c r="I70" s="116" t="s">
        <v>36</v>
      </c>
      <c r="J70" s="116" t="s">
        <v>110</v>
      </c>
      <c r="K70" s="118">
        <v>13400000</v>
      </c>
      <c r="L70" s="119" t="s">
        <v>1148</v>
      </c>
      <c r="M70" s="113">
        <v>1</v>
      </c>
      <c r="N70" s="119" t="s">
        <v>27</v>
      </c>
      <c r="O70" s="119" t="s">
        <v>1148</v>
      </c>
      <c r="P70" s="80"/>
    </row>
    <row r="71" spans="1:16" s="7" customFormat="1" ht="24.75" customHeight="1" outlineLevel="1" x14ac:dyDescent="0.25">
      <c r="A71" s="137">
        <v>24</v>
      </c>
      <c r="B71" s="117" t="s">
        <v>2748</v>
      </c>
      <c r="C71" s="119" t="s">
        <v>32</v>
      </c>
      <c r="D71" s="116" t="s">
        <v>2754</v>
      </c>
      <c r="E71" s="138">
        <v>42031</v>
      </c>
      <c r="F71" s="138">
        <v>42353</v>
      </c>
      <c r="G71" s="165">
        <f t="shared" si="2"/>
        <v>10.733333333333333</v>
      </c>
      <c r="H71" s="117" t="s">
        <v>2766</v>
      </c>
      <c r="I71" s="116" t="s">
        <v>36</v>
      </c>
      <c r="J71" s="116" t="s">
        <v>110</v>
      </c>
      <c r="K71" s="118">
        <v>16200000</v>
      </c>
      <c r="L71" s="119" t="s">
        <v>1148</v>
      </c>
      <c r="M71" s="113">
        <v>1</v>
      </c>
      <c r="N71" s="119" t="s">
        <v>27</v>
      </c>
      <c r="O71" s="119" t="s">
        <v>1148</v>
      </c>
      <c r="P71" s="80"/>
    </row>
    <row r="72" spans="1:16" s="7" customFormat="1" ht="24.75" customHeight="1" outlineLevel="1" x14ac:dyDescent="0.25">
      <c r="A72" s="137">
        <v>25</v>
      </c>
      <c r="B72" s="117" t="s">
        <v>2748</v>
      </c>
      <c r="C72" s="119" t="s">
        <v>32</v>
      </c>
      <c r="D72" s="116" t="s">
        <v>2755</v>
      </c>
      <c r="E72" s="138">
        <v>42389</v>
      </c>
      <c r="F72" s="138">
        <v>42724</v>
      </c>
      <c r="G72" s="165">
        <f t="shared" si="2"/>
        <v>11.166666666666666</v>
      </c>
      <c r="H72" s="117" t="s">
        <v>2766</v>
      </c>
      <c r="I72" s="116" t="s">
        <v>36</v>
      </c>
      <c r="J72" s="116" t="s">
        <v>110</v>
      </c>
      <c r="K72" s="118">
        <v>18000000</v>
      </c>
      <c r="L72" s="119" t="s">
        <v>1148</v>
      </c>
      <c r="M72" s="113">
        <v>1</v>
      </c>
      <c r="N72" s="119" t="s">
        <v>27</v>
      </c>
      <c r="O72" s="119" t="s">
        <v>1148</v>
      </c>
      <c r="P72" s="80"/>
    </row>
    <row r="73" spans="1:16" s="7" customFormat="1" ht="24.75" customHeight="1" outlineLevel="1" x14ac:dyDescent="0.25">
      <c r="A73" s="137">
        <v>26</v>
      </c>
      <c r="B73" s="117" t="s">
        <v>2748</v>
      </c>
      <c r="C73" s="119" t="s">
        <v>32</v>
      </c>
      <c r="D73" s="116" t="s">
        <v>2756</v>
      </c>
      <c r="E73" s="138">
        <v>42753</v>
      </c>
      <c r="F73" s="138">
        <v>43087</v>
      </c>
      <c r="G73" s="165">
        <f t="shared" si="2"/>
        <v>11.133333333333333</v>
      </c>
      <c r="H73" s="117" t="s">
        <v>2766</v>
      </c>
      <c r="I73" s="116" t="s">
        <v>36</v>
      </c>
      <c r="J73" s="116" t="s">
        <v>110</v>
      </c>
      <c r="K73" s="118">
        <v>19900000</v>
      </c>
      <c r="L73" s="119" t="s">
        <v>1148</v>
      </c>
      <c r="M73" s="113">
        <v>1</v>
      </c>
      <c r="N73" s="119" t="s">
        <v>27</v>
      </c>
      <c r="O73" s="119" t="s">
        <v>1148</v>
      </c>
      <c r="P73" s="80"/>
    </row>
    <row r="74" spans="1:16" s="7" customFormat="1" ht="24.75" customHeight="1" outlineLevel="1" x14ac:dyDescent="0.25">
      <c r="A74" s="137">
        <v>27</v>
      </c>
      <c r="B74" s="117" t="s">
        <v>2748</v>
      </c>
      <c r="C74" s="119" t="s">
        <v>32</v>
      </c>
      <c r="D74" s="116" t="s">
        <v>2757</v>
      </c>
      <c r="E74" s="138">
        <v>43118</v>
      </c>
      <c r="F74" s="138">
        <v>43452</v>
      </c>
      <c r="G74" s="165">
        <f t="shared" si="2"/>
        <v>11.133333333333333</v>
      </c>
      <c r="H74" s="117" t="s">
        <v>2766</v>
      </c>
      <c r="I74" s="116" t="s">
        <v>36</v>
      </c>
      <c r="J74" s="116" t="s">
        <v>110</v>
      </c>
      <c r="K74" s="118">
        <v>21654000</v>
      </c>
      <c r="L74" s="119" t="s">
        <v>1148</v>
      </c>
      <c r="M74" s="113">
        <v>1</v>
      </c>
      <c r="N74" s="119" t="s">
        <v>27</v>
      </c>
      <c r="O74" s="119" t="s">
        <v>1148</v>
      </c>
      <c r="P74" s="80"/>
    </row>
    <row r="75" spans="1:16" s="7" customFormat="1" ht="24.75" customHeight="1" outlineLevel="1" x14ac:dyDescent="0.25">
      <c r="A75" s="137">
        <v>28</v>
      </c>
      <c r="B75" s="117" t="s">
        <v>2748</v>
      </c>
      <c r="C75" s="119" t="s">
        <v>32</v>
      </c>
      <c r="D75" s="116" t="s">
        <v>2749</v>
      </c>
      <c r="E75" s="138">
        <v>40198</v>
      </c>
      <c r="F75" s="138">
        <v>40532</v>
      </c>
      <c r="G75" s="165">
        <f t="shared" si="2"/>
        <v>11.133333333333333</v>
      </c>
      <c r="H75" s="117" t="s">
        <v>2766</v>
      </c>
      <c r="I75" s="116" t="s">
        <v>36</v>
      </c>
      <c r="J75" s="116" t="s">
        <v>52</v>
      </c>
      <c r="K75" s="118">
        <v>5700000</v>
      </c>
      <c r="L75" s="119" t="s">
        <v>1148</v>
      </c>
      <c r="M75" s="113">
        <v>1</v>
      </c>
      <c r="N75" s="119" t="s">
        <v>27</v>
      </c>
      <c r="O75" s="119" t="s">
        <v>1148</v>
      </c>
      <c r="P75" s="80"/>
    </row>
    <row r="76" spans="1:16" s="7" customFormat="1" ht="24.75" customHeight="1" outlineLevel="1" x14ac:dyDescent="0.25">
      <c r="A76" s="137">
        <v>29</v>
      </c>
      <c r="B76" s="117" t="s">
        <v>2748</v>
      </c>
      <c r="C76" s="119" t="s">
        <v>32</v>
      </c>
      <c r="D76" s="116" t="s">
        <v>2750</v>
      </c>
      <c r="E76" s="138">
        <v>40557</v>
      </c>
      <c r="F76" s="138">
        <v>40891</v>
      </c>
      <c r="G76" s="165">
        <f t="shared" si="2"/>
        <v>11.133333333333333</v>
      </c>
      <c r="H76" s="117" t="s">
        <v>2766</v>
      </c>
      <c r="I76" s="116" t="s">
        <v>36</v>
      </c>
      <c r="J76" s="116" t="s">
        <v>52</v>
      </c>
      <c r="K76" s="118">
        <v>7000000</v>
      </c>
      <c r="L76" s="119" t="s">
        <v>1148</v>
      </c>
      <c r="M76" s="113">
        <v>1</v>
      </c>
      <c r="N76" s="119" t="s">
        <v>27</v>
      </c>
      <c r="O76" s="119" t="s">
        <v>1148</v>
      </c>
      <c r="P76" s="80"/>
    </row>
    <row r="77" spans="1:16" s="7" customFormat="1" ht="24.75" customHeight="1" outlineLevel="1" x14ac:dyDescent="0.25">
      <c r="A77" s="137">
        <v>30</v>
      </c>
      <c r="B77" s="117" t="s">
        <v>2748</v>
      </c>
      <c r="C77" s="119" t="s">
        <v>32</v>
      </c>
      <c r="D77" s="116" t="s">
        <v>2751</v>
      </c>
      <c r="E77" s="138">
        <v>40920</v>
      </c>
      <c r="F77" s="138">
        <v>41256</v>
      </c>
      <c r="G77" s="165">
        <f t="shared" si="2"/>
        <v>11.2</v>
      </c>
      <c r="H77" s="117" t="s">
        <v>2766</v>
      </c>
      <c r="I77" s="116" t="s">
        <v>36</v>
      </c>
      <c r="J77" s="116" t="s">
        <v>52</v>
      </c>
      <c r="K77" s="118">
        <v>8500000</v>
      </c>
      <c r="L77" s="119" t="s">
        <v>1148</v>
      </c>
      <c r="M77" s="113">
        <v>1</v>
      </c>
      <c r="N77" s="119" t="s">
        <v>27</v>
      </c>
      <c r="O77" s="119" t="s">
        <v>1148</v>
      </c>
      <c r="P77" s="80"/>
    </row>
    <row r="78" spans="1:16" s="7" customFormat="1" ht="24.75" customHeight="1" outlineLevel="1" x14ac:dyDescent="0.25">
      <c r="A78" s="137">
        <v>31</v>
      </c>
      <c r="B78" s="117" t="s">
        <v>2748</v>
      </c>
      <c r="C78" s="119" t="s">
        <v>32</v>
      </c>
      <c r="D78" s="116" t="s">
        <v>2752</v>
      </c>
      <c r="E78" s="138">
        <v>41291</v>
      </c>
      <c r="F78" s="138">
        <v>41625</v>
      </c>
      <c r="G78" s="165">
        <f t="shared" si="2"/>
        <v>11.133333333333333</v>
      </c>
      <c r="H78" s="117" t="s">
        <v>2766</v>
      </c>
      <c r="I78" s="116" t="s">
        <v>36</v>
      </c>
      <c r="J78" s="116" t="s">
        <v>52</v>
      </c>
      <c r="K78" s="118">
        <v>11000000</v>
      </c>
      <c r="L78" s="119" t="s">
        <v>1148</v>
      </c>
      <c r="M78" s="113">
        <v>1</v>
      </c>
      <c r="N78" s="119" t="s">
        <v>27</v>
      </c>
      <c r="O78" s="119" t="s">
        <v>1148</v>
      </c>
      <c r="P78" s="80"/>
    </row>
    <row r="79" spans="1:16" s="7" customFormat="1" ht="24.75" customHeight="1" outlineLevel="1" x14ac:dyDescent="0.25">
      <c r="A79" s="137">
        <v>32</v>
      </c>
      <c r="B79" s="117" t="s">
        <v>2748</v>
      </c>
      <c r="C79" s="119" t="s">
        <v>32</v>
      </c>
      <c r="D79" s="116" t="s">
        <v>2753</v>
      </c>
      <c r="E79" s="138">
        <v>41655</v>
      </c>
      <c r="F79" s="138">
        <v>41989</v>
      </c>
      <c r="G79" s="165">
        <f t="shared" si="2"/>
        <v>11.133333333333333</v>
      </c>
      <c r="H79" s="117" t="s">
        <v>2766</v>
      </c>
      <c r="I79" s="116" t="s">
        <v>36</v>
      </c>
      <c r="J79" s="116" t="s">
        <v>52</v>
      </c>
      <c r="K79" s="118">
        <v>13400000</v>
      </c>
      <c r="L79" s="119" t="s">
        <v>1148</v>
      </c>
      <c r="M79" s="113">
        <v>1</v>
      </c>
      <c r="N79" s="119" t="s">
        <v>27</v>
      </c>
      <c r="O79" s="119" t="s">
        <v>1148</v>
      </c>
      <c r="P79" s="80"/>
    </row>
    <row r="80" spans="1:16" s="7" customFormat="1" ht="24.75" customHeight="1" outlineLevel="1" x14ac:dyDescent="0.25">
      <c r="A80" s="137">
        <v>33</v>
      </c>
      <c r="B80" s="117" t="s">
        <v>2748</v>
      </c>
      <c r="C80" s="119" t="s">
        <v>32</v>
      </c>
      <c r="D80" s="116" t="s">
        <v>2754</v>
      </c>
      <c r="E80" s="138">
        <v>42031</v>
      </c>
      <c r="F80" s="138">
        <v>42353</v>
      </c>
      <c r="G80" s="165">
        <f t="shared" si="2"/>
        <v>10.733333333333333</v>
      </c>
      <c r="H80" s="117" t="s">
        <v>2766</v>
      </c>
      <c r="I80" s="116" t="s">
        <v>36</v>
      </c>
      <c r="J80" s="116" t="s">
        <v>52</v>
      </c>
      <c r="K80" s="118">
        <v>16200000</v>
      </c>
      <c r="L80" s="119" t="s">
        <v>1148</v>
      </c>
      <c r="M80" s="113">
        <v>1</v>
      </c>
      <c r="N80" s="119" t="s">
        <v>27</v>
      </c>
      <c r="O80" s="119" t="s">
        <v>1148</v>
      </c>
      <c r="P80" s="80"/>
    </row>
    <row r="81" spans="1:16" s="7" customFormat="1" ht="24.75" customHeight="1" outlineLevel="1" x14ac:dyDescent="0.25">
      <c r="A81" s="137">
        <v>34</v>
      </c>
      <c r="B81" s="117" t="s">
        <v>2748</v>
      </c>
      <c r="C81" s="119" t="s">
        <v>32</v>
      </c>
      <c r="D81" s="116" t="s">
        <v>2755</v>
      </c>
      <c r="E81" s="138">
        <v>42389</v>
      </c>
      <c r="F81" s="138">
        <v>42724</v>
      </c>
      <c r="G81" s="165">
        <f t="shared" si="2"/>
        <v>11.166666666666666</v>
      </c>
      <c r="H81" s="117" t="s">
        <v>2766</v>
      </c>
      <c r="I81" s="116" t="s">
        <v>36</v>
      </c>
      <c r="J81" s="116" t="s">
        <v>52</v>
      </c>
      <c r="K81" s="118">
        <v>18000000</v>
      </c>
      <c r="L81" s="119" t="s">
        <v>1148</v>
      </c>
      <c r="M81" s="113">
        <v>1</v>
      </c>
      <c r="N81" s="119" t="s">
        <v>27</v>
      </c>
      <c r="O81" s="119" t="s">
        <v>1148</v>
      </c>
      <c r="P81" s="80"/>
    </row>
    <row r="82" spans="1:16" s="7" customFormat="1" ht="24.75" customHeight="1" outlineLevel="1" x14ac:dyDescent="0.25">
      <c r="A82" s="137">
        <v>35</v>
      </c>
      <c r="B82" s="117" t="s">
        <v>2748</v>
      </c>
      <c r="C82" s="119" t="s">
        <v>32</v>
      </c>
      <c r="D82" s="116" t="s">
        <v>2756</v>
      </c>
      <c r="E82" s="138">
        <v>42753</v>
      </c>
      <c r="F82" s="138">
        <v>43087</v>
      </c>
      <c r="G82" s="165">
        <f t="shared" si="2"/>
        <v>11.133333333333333</v>
      </c>
      <c r="H82" s="117" t="s">
        <v>2766</v>
      </c>
      <c r="I82" s="116" t="s">
        <v>36</v>
      </c>
      <c r="J82" s="116" t="s">
        <v>52</v>
      </c>
      <c r="K82" s="118">
        <v>19900000</v>
      </c>
      <c r="L82" s="119" t="s">
        <v>1148</v>
      </c>
      <c r="M82" s="113">
        <v>1</v>
      </c>
      <c r="N82" s="119" t="s">
        <v>27</v>
      </c>
      <c r="O82" s="119" t="s">
        <v>1148</v>
      </c>
      <c r="P82" s="80"/>
    </row>
    <row r="83" spans="1:16" s="7" customFormat="1" ht="24.6" customHeight="1" outlineLevel="1" x14ac:dyDescent="0.25">
      <c r="A83" s="137">
        <v>36</v>
      </c>
      <c r="B83" s="117" t="s">
        <v>2748</v>
      </c>
      <c r="C83" s="119" t="s">
        <v>32</v>
      </c>
      <c r="D83" s="116" t="s">
        <v>2757</v>
      </c>
      <c r="E83" s="138">
        <v>43118</v>
      </c>
      <c r="F83" s="138">
        <v>43452</v>
      </c>
      <c r="G83" s="165">
        <f t="shared" si="1"/>
        <v>11.133333333333333</v>
      </c>
      <c r="H83" s="117" t="s">
        <v>2766</v>
      </c>
      <c r="I83" s="116" t="s">
        <v>36</v>
      </c>
      <c r="J83" s="116" t="s">
        <v>52</v>
      </c>
      <c r="K83" s="118">
        <v>21654000</v>
      </c>
      <c r="L83" s="119" t="s">
        <v>1148</v>
      </c>
      <c r="M83" s="113">
        <v>1</v>
      </c>
      <c r="N83" s="119" t="s">
        <v>27</v>
      </c>
      <c r="O83" s="119" t="s">
        <v>1148</v>
      </c>
      <c r="P83" s="80"/>
    </row>
    <row r="84" spans="1:16" s="7" customFormat="1" ht="24.75" customHeight="1" outlineLevel="1" x14ac:dyDescent="0.25">
      <c r="A84" s="137">
        <v>37</v>
      </c>
      <c r="B84" s="117" t="s">
        <v>2748</v>
      </c>
      <c r="C84" s="119" t="s">
        <v>32</v>
      </c>
      <c r="D84" s="116" t="s">
        <v>2749</v>
      </c>
      <c r="E84" s="138">
        <v>40198</v>
      </c>
      <c r="F84" s="138">
        <v>40532</v>
      </c>
      <c r="G84" s="165">
        <f t="shared" si="1"/>
        <v>11.133333333333333</v>
      </c>
      <c r="H84" s="117" t="s">
        <v>2766</v>
      </c>
      <c r="I84" s="116" t="s">
        <v>36</v>
      </c>
      <c r="J84" s="116" t="s">
        <v>41</v>
      </c>
      <c r="K84" s="118">
        <v>5700000</v>
      </c>
      <c r="L84" s="119" t="s">
        <v>1148</v>
      </c>
      <c r="M84" s="113">
        <v>1</v>
      </c>
      <c r="N84" s="119" t="s">
        <v>27</v>
      </c>
      <c r="O84" s="119" t="s">
        <v>1148</v>
      </c>
      <c r="P84" s="80"/>
    </row>
    <row r="85" spans="1:16" s="7" customFormat="1" ht="24.75" customHeight="1" outlineLevel="1" x14ac:dyDescent="0.25">
      <c r="A85" s="137">
        <v>38</v>
      </c>
      <c r="B85" s="117" t="s">
        <v>2748</v>
      </c>
      <c r="C85" s="119" t="s">
        <v>32</v>
      </c>
      <c r="D85" s="116" t="s">
        <v>2750</v>
      </c>
      <c r="E85" s="138">
        <v>40557</v>
      </c>
      <c r="F85" s="138">
        <v>40891</v>
      </c>
      <c r="G85" s="165">
        <f t="shared" si="1"/>
        <v>11.133333333333333</v>
      </c>
      <c r="H85" s="117" t="s">
        <v>2766</v>
      </c>
      <c r="I85" s="116" t="s">
        <v>36</v>
      </c>
      <c r="J85" s="116" t="s">
        <v>41</v>
      </c>
      <c r="K85" s="118">
        <v>7000000</v>
      </c>
      <c r="L85" s="119" t="s">
        <v>1148</v>
      </c>
      <c r="M85" s="113">
        <v>1</v>
      </c>
      <c r="N85" s="119" t="s">
        <v>27</v>
      </c>
      <c r="O85" s="119" t="s">
        <v>1148</v>
      </c>
      <c r="P85" s="80"/>
    </row>
    <row r="86" spans="1:16" s="7" customFormat="1" ht="24.75" customHeight="1" outlineLevel="1" x14ac:dyDescent="0.25">
      <c r="A86" s="137">
        <v>39</v>
      </c>
      <c r="B86" s="117" t="s">
        <v>2748</v>
      </c>
      <c r="C86" s="119" t="s">
        <v>32</v>
      </c>
      <c r="D86" s="116" t="s">
        <v>2751</v>
      </c>
      <c r="E86" s="138">
        <v>40920</v>
      </c>
      <c r="F86" s="138">
        <v>41256</v>
      </c>
      <c r="G86" s="165">
        <f t="shared" si="1"/>
        <v>11.2</v>
      </c>
      <c r="H86" s="117" t="s">
        <v>2766</v>
      </c>
      <c r="I86" s="116" t="s">
        <v>36</v>
      </c>
      <c r="J86" s="116" t="s">
        <v>41</v>
      </c>
      <c r="K86" s="118">
        <v>8500000</v>
      </c>
      <c r="L86" s="119" t="s">
        <v>1148</v>
      </c>
      <c r="M86" s="113">
        <v>1</v>
      </c>
      <c r="N86" s="119" t="s">
        <v>27</v>
      </c>
      <c r="O86" s="119" t="s">
        <v>1148</v>
      </c>
      <c r="P86" s="80"/>
    </row>
    <row r="87" spans="1:16" s="7" customFormat="1" ht="24.75" customHeight="1" outlineLevel="1" x14ac:dyDescent="0.25">
      <c r="A87" s="137">
        <v>40</v>
      </c>
      <c r="B87" s="117" t="s">
        <v>2748</v>
      </c>
      <c r="C87" s="119" t="s">
        <v>32</v>
      </c>
      <c r="D87" s="116" t="s">
        <v>2752</v>
      </c>
      <c r="E87" s="138">
        <v>41291</v>
      </c>
      <c r="F87" s="138">
        <v>41625</v>
      </c>
      <c r="G87" s="165">
        <f t="shared" si="1"/>
        <v>11.133333333333333</v>
      </c>
      <c r="H87" s="117" t="s">
        <v>2766</v>
      </c>
      <c r="I87" s="116" t="s">
        <v>36</v>
      </c>
      <c r="J87" s="116" t="s">
        <v>41</v>
      </c>
      <c r="K87" s="118">
        <v>11000000</v>
      </c>
      <c r="L87" s="119" t="s">
        <v>1148</v>
      </c>
      <c r="M87" s="113">
        <v>1</v>
      </c>
      <c r="N87" s="119" t="s">
        <v>27</v>
      </c>
      <c r="O87" s="119" t="s">
        <v>1148</v>
      </c>
      <c r="P87" s="80"/>
    </row>
    <row r="88" spans="1:16" s="7" customFormat="1" ht="24.75" customHeight="1" outlineLevel="1" x14ac:dyDescent="0.25">
      <c r="A88" s="137">
        <v>41</v>
      </c>
      <c r="B88" s="117" t="s">
        <v>2748</v>
      </c>
      <c r="C88" s="119" t="s">
        <v>32</v>
      </c>
      <c r="D88" s="116" t="s">
        <v>2753</v>
      </c>
      <c r="E88" s="138">
        <v>41655</v>
      </c>
      <c r="F88" s="138">
        <v>41989</v>
      </c>
      <c r="G88" s="165">
        <f t="shared" si="1"/>
        <v>11.133333333333333</v>
      </c>
      <c r="H88" s="117" t="s">
        <v>2766</v>
      </c>
      <c r="I88" s="116" t="s">
        <v>36</v>
      </c>
      <c r="J88" s="116" t="s">
        <v>41</v>
      </c>
      <c r="K88" s="118">
        <v>13400000</v>
      </c>
      <c r="L88" s="119" t="s">
        <v>1148</v>
      </c>
      <c r="M88" s="113">
        <v>1</v>
      </c>
      <c r="N88" s="119" t="s">
        <v>27</v>
      </c>
      <c r="O88" s="119" t="s">
        <v>1148</v>
      </c>
      <c r="P88" s="80"/>
    </row>
    <row r="89" spans="1:16" s="7" customFormat="1" ht="24.75" customHeight="1" outlineLevel="1" x14ac:dyDescent="0.25">
      <c r="A89" s="137">
        <v>42</v>
      </c>
      <c r="B89" s="117" t="s">
        <v>2748</v>
      </c>
      <c r="C89" s="119" t="s">
        <v>32</v>
      </c>
      <c r="D89" s="116" t="s">
        <v>2754</v>
      </c>
      <c r="E89" s="138">
        <v>42031</v>
      </c>
      <c r="F89" s="138">
        <v>42353</v>
      </c>
      <c r="G89" s="165">
        <f t="shared" si="1"/>
        <v>10.733333333333333</v>
      </c>
      <c r="H89" s="117" t="s">
        <v>2766</v>
      </c>
      <c r="I89" s="116" t="s">
        <v>36</v>
      </c>
      <c r="J89" s="116" t="s">
        <v>41</v>
      </c>
      <c r="K89" s="118">
        <v>16200000</v>
      </c>
      <c r="L89" s="119" t="s">
        <v>1148</v>
      </c>
      <c r="M89" s="113">
        <v>1</v>
      </c>
      <c r="N89" s="119" t="s">
        <v>27</v>
      </c>
      <c r="O89" s="119" t="s">
        <v>1148</v>
      </c>
      <c r="P89" s="80"/>
    </row>
    <row r="90" spans="1:16" s="7" customFormat="1" ht="24.75" customHeight="1" outlineLevel="1" x14ac:dyDescent="0.25">
      <c r="A90" s="137">
        <v>43</v>
      </c>
      <c r="B90" s="117" t="s">
        <v>2748</v>
      </c>
      <c r="C90" s="119" t="s">
        <v>32</v>
      </c>
      <c r="D90" s="116" t="s">
        <v>2755</v>
      </c>
      <c r="E90" s="138">
        <v>42389</v>
      </c>
      <c r="F90" s="138">
        <v>42724</v>
      </c>
      <c r="G90" s="165">
        <f t="shared" si="1"/>
        <v>11.166666666666666</v>
      </c>
      <c r="H90" s="117" t="s">
        <v>2766</v>
      </c>
      <c r="I90" s="116" t="s">
        <v>36</v>
      </c>
      <c r="J90" s="116" t="s">
        <v>41</v>
      </c>
      <c r="K90" s="118">
        <v>18000000</v>
      </c>
      <c r="L90" s="119" t="s">
        <v>1148</v>
      </c>
      <c r="M90" s="113">
        <v>1</v>
      </c>
      <c r="N90" s="119" t="s">
        <v>27</v>
      </c>
      <c r="O90" s="119" t="s">
        <v>1148</v>
      </c>
      <c r="P90" s="80"/>
    </row>
    <row r="91" spans="1:16" s="7" customFormat="1" ht="24.75" customHeight="1" outlineLevel="1" x14ac:dyDescent="0.25">
      <c r="A91" s="137">
        <v>44</v>
      </c>
      <c r="B91" s="117" t="s">
        <v>2748</v>
      </c>
      <c r="C91" s="119" t="s">
        <v>32</v>
      </c>
      <c r="D91" s="116" t="s">
        <v>2756</v>
      </c>
      <c r="E91" s="138">
        <v>42753</v>
      </c>
      <c r="F91" s="138">
        <v>43087</v>
      </c>
      <c r="G91" s="165">
        <f t="shared" si="1"/>
        <v>11.133333333333333</v>
      </c>
      <c r="H91" s="117" t="s">
        <v>2766</v>
      </c>
      <c r="I91" s="116" t="s">
        <v>36</v>
      </c>
      <c r="J91" s="116" t="s">
        <v>41</v>
      </c>
      <c r="K91" s="118">
        <v>19900000</v>
      </c>
      <c r="L91" s="119" t="s">
        <v>1148</v>
      </c>
      <c r="M91" s="113">
        <v>1</v>
      </c>
      <c r="N91" s="119" t="s">
        <v>27</v>
      </c>
      <c r="O91" s="119" t="s">
        <v>1148</v>
      </c>
      <c r="P91" s="80"/>
    </row>
    <row r="92" spans="1:16" s="7" customFormat="1" ht="24.75" customHeight="1" outlineLevel="1" x14ac:dyDescent="0.25">
      <c r="A92" s="137">
        <v>45</v>
      </c>
      <c r="B92" s="117" t="s">
        <v>2748</v>
      </c>
      <c r="C92" s="119" t="s">
        <v>32</v>
      </c>
      <c r="D92" s="116" t="s">
        <v>2757</v>
      </c>
      <c r="E92" s="138">
        <v>43118</v>
      </c>
      <c r="F92" s="138">
        <v>43452</v>
      </c>
      <c r="G92" s="165">
        <f t="shared" si="1"/>
        <v>11.133333333333333</v>
      </c>
      <c r="H92" s="117" t="s">
        <v>2766</v>
      </c>
      <c r="I92" s="116" t="s">
        <v>36</v>
      </c>
      <c r="J92" s="116" t="s">
        <v>41</v>
      </c>
      <c r="K92" s="118">
        <v>21654000</v>
      </c>
      <c r="L92" s="119" t="s">
        <v>1148</v>
      </c>
      <c r="M92" s="113">
        <v>1</v>
      </c>
      <c r="N92" s="119" t="s">
        <v>27</v>
      </c>
      <c r="O92" s="119" t="s">
        <v>1148</v>
      </c>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2763</v>
      </c>
      <c r="E114" s="188">
        <v>44166</v>
      </c>
      <c r="F114" s="188">
        <v>44773</v>
      </c>
      <c r="G114" s="165">
        <f>IF(AND(E114&lt;&gt;"",F114&lt;&gt;""),((F114-E114)/30),"")</f>
        <v>20.233333333333334</v>
      </c>
      <c r="H114" s="115" t="s">
        <v>2762</v>
      </c>
      <c r="I114" s="116" t="s">
        <v>1154</v>
      </c>
      <c r="J114" s="116" t="s">
        <v>709</v>
      </c>
      <c r="K114" s="68">
        <v>967533848</v>
      </c>
      <c r="L114" s="101">
        <f>+IF(AND(K114&gt;0,O114="Ejecución"),(K114/877802)*Tabla283[[#This Row],[% participación]],IF(AND(K114&gt;0,O114&lt;&gt;"Ejecución"),"-",""))</f>
        <v>1102.2233351029047</v>
      </c>
      <c r="M114" s="119" t="s">
        <v>1148</v>
      </c>
      <c r="N114" s="174">
        <v>1</v>
      </c>
      <c r="O114" s="170" t="s">
        <v>1150</v>
      </c>
      <c r="P114" s="79"/>
    </row>
    <row r="115" spans="1:16" s="6" customFormat="1" ht="24.75" customHeight="1" x14ac:dyDescent="0.25">
      <c r="A115" s="136">
        <v>2</v>
      </c>
      <c r="B115" s="168" t="s">
        <v>2672</v>
      </c>
      <c r="C115" s="169" t="s">
        <v>31</v>
      </c>
      <c r="D115" s="116"/>
      <c r="E115" s="188"/>
      <c r="F115" s="188"/>
      <c r="G115" s="165" t="str">
        <f t="shared" ref="G115:G160" si="3">IF(AND(E115&lt;&gt;"",F115&lt;&gt;""),((F115-E115)/30),"")</f>
        <v/>
      </c>
      <c r="H115" s="115"/>
      <c r="I115" s="116"/>
      <c r="J115" s="116"/>
      <c r="K115" s="68"/>
      <c r="L115" s="101" t="str">
        <f>+IF(AND(K115&gt;0,O115="Ejecución"),(K115/877802)*Tabla283[[#This Row],[% participación]],IF(AND(K115&gt;0,O115&lt;&gt;"Ejecución"),"-",""))</f>
        <v/>
      </c>
      <c r="M115" s="119"/>
      <c r="N115" s="174"/>
      <c r="O115" s="170" t="s">
        <v>1150</v>
      </c>
      <c r="P115" s="79"/>
    </row>
    <row r="116" spans="1:16" s="6" customFormat="1" ht="24.75" customHeight="1" x14ac:dyDescent="0.25">
      <c r="A116" s="136">
        <v>3</v>
      </c>
      <c r="B116" s="168" t="s">
        <v>2672</v>
      </c>
      <c r="C116" s="169" t="s">
        <v>31</v>
      </c>
      <c r="D116" s="116"/>
      <c r="E116" s="188"/>
      <c r="F116" s="188"/>
      <c r="G116" s="165" t="str">
        <f t="shared" si="3"/>
        <v/>
      </c>
      <c r="H116" s="115"/>
      <c r="I116" s="116"/>
      <c r="J116" s="116"/>
      <c r="K116" s="68"/>
      <c r="L116" s="101" t="str">
        <f>+IF(AND(K116&gt;0,O116="Ejecución"),(K116/877802)*Tabla283[[#This Row],[% participación]],IF(AND(K116&gt;0,O116&lt;&gt;"Ejecución"),"-",""))</f>
        <v/>
      </c>
      <c r="M116" s="119"/>
      <c r="N116" s="174"/>
      <c r="O116" s="170" t="s">
        <v>1150</v>
      </c>
      <c r="P116" s="79"/>
    </row>
    <row r="117" spans="1:16" s="6" customFormat="1" ht="24.75" customHeight="1" outlineLevel="1" x14ac:dyDescent="0.25">
      <c r="A117" s="136">
        <v>4</v>
      </c>
      <c r="B117" s="168" t="s">
        <v>2672</v>
      </c>
      <c r="C117" s="169" t="s">
        <v>31</v>
      </c>
      <c r="D117" s="116"/>
      <c r="E117" s="188"/>
      <c r="F117" s="188"/>
      <c r="G117" s="165" t="str">
        <f t="shared" si="3"/>
        <v/>
      </c>
      <c r="H117" s="115"/>
      <c r="I117" s="116"/>
      <c r="J117" s="116"/>
      <c r="K117" s="68"/>
      <c r="L117" s="101" t="str">
        <f>+IF(AND(K117&gt;0,O117="Ejecución"),(K117/877802)*Tabla283[[#This Row],[% participación]],IF(AND(K117&gt;0,O117&lt;&gt;"Ejecución"),"-",""))</f>
        <v/>
      </c>
      <c r="M117" s="119"/>
      <c r="N117" s="174"/>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25" x14ac:dyDescent="0.25">
      <c r="A179" s="9"/>
      <c r="B179" s="249" t="s">
        <v>2671</v>
      </c>
      <c r="C179" s="249"/>
      <c r="D179" s="249"/>
      <c r="E179" s="24">
        <v>0.02</v>
      </c>
      <c r="F179" s="171">
        <v>1.4999999999999999E-2</v>
      </c>
      <c r="G179" s="172">
        <f>IF(F179&gt;0,SUM(E179+F179),"")</f>
        <v>3.5000000000000003E-2</v>
      </c>
      <c r="H179" s="5"/>
      <c r="I179" s="246" t="s">
        <v>2675</v>
      </c>
      <c r="J179" s="247"/>
      <c r="K179" s="247"/>
      <c r="L179" s="24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162" t="s">
        <v>2633</v>
      </c>
      <c r="E185" s="95">
        <f>+(C185*SUM(K20:K35))</f>
        <v>44903168.835000001</v>
      </c>
      <c r="F185" s="93"/>
      <c r="G185" s="94"/>
      <c r="H185" s="89"/>
      <c r="I185" s="91" t="s">
        <v>2632</v>
      </c>
      <c r="J185" s="177">
        <f>M179</f>
        <v>0.02</v>
      </c>
      <c r="K185" s="250" t="s">
        <v>2633</v>
      </c>
      <c r="L185" s="250"/>
      <c r="M185" s="95">
        <f>+J185*K20</f>
        <v>25658953.620000001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50"/>
      <c r="Q192" s="147"/>
      <c r="R192" s="148"/>
      <c r="S192" s="148"/>
      <c r="T192" s="147"/>
    </row>
    <row r="193" spans="1:18" x14ac:dyDescent="0.25">
      <c r="A193" s="9"/>
      <c r="C193" s="192">
        <v>43033</v>
      </c>
      <c r="D193" s="5"/>
      <c r="E193" s="193">
        <v>1479</v>
      </c>
      <c r="F193" s="5"/>
      <c r="G193" s="5"/>
      <c r="H193" s="140" t="s">
        <v>2758</v>
      </c>
      <c r="J193" s="5"/>
      <c r="K193" s="121">
        <v>44166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75" x14ac:dyDescent="0.25">
      <c r="A211" s="9"/>
      <c r="B211" s="27" t="s">
        <v>28</v>
      </c>
      <c r="C211" s="140" t="s">
        <v>2758</v>
      </c>
      <c r="D211" s="21"/>
      <c r="G211" s="27" t="s">
        <v>2625</v>
      </c>
      <c r="H211" s="194" t="s">
        <v>2761</v>
      </c>
      <c r="J211" s="27" t="s">
        <v>2627</v>
      </c>
      <c r="K211" s="195" t="s">
        <v>2761</v>
      </c>
      <c r="L211" s="21"/>
      <c r="M211" s="21"/>
      <c r="N211" s="21"/>
      <c r="O211" s="8"/>
    </row>
    <row r="212" spans="1:15" x14ac:dyDescent="0.25">
      <c r="A212" s="9"/>
      <c r="B212" s="27" t="s">
        <v>2624</v>
      </c>
      <c r="C212" s="140" t="s">
        <v>2758</v>
      </c>
      <c r="D212" s="21"/>
      <c r="G212" s="27" t="s">
        <v>2626</v>
      </c>
      <c r="H212" s="141" t="s">
        <v>2759</v>
      </c>
      <c r="J212" s="27" t="s">
        <v>2628</v>
      </c>
      <c r="K212" s="191"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44194.946971527781</v>
      </c>
      <c r="W20" s="105">
        <f ca="1">NOW()</f>
        <v>44194.946971527781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40" t="s">
        <v>2648</v>
      </c>
      <c r="J165" s="241"/>
      <c r="K165" s="241"/>
      <c r="L165" s="241"/>
      <c r="M165" s="241"/>
      <c r="N165" s="241"/>
      <c r="O165" s="242"/>
      <c r="U165" s="51"/>
    </row>
    <row r="166" spans="1:28" x14ac:dyDescent="0.25">
      <c r="A166" s="9"/>
      <c r="B166" s="210" t="s">
        <v>2663</v>
      </c>
      <c r="C166" s="210"/>
      <c r="D166" s="210"/>
      <c r="E166" s="8"/>
      <c r="F166" s="5"/>
      <c r="H166" s="82" t="s">
        <v>2662</v>
      </c>
      <c r="I166" s="240"/>
      <c r="J166" s="241"/>
      <c r="K166" s="241"/>
      <c r="L166" s="241"/>
      <c r="M166" s="241"/>
      <c r="N166" s="241"/>
      <c r="O166" s="242"/>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7"/>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57"/>
      <c r="S175" s="19"/>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25" x14ac:dyDescent="0.25">
      <c r="A177" s="9"/>
      <c r="B177" s="249" t="s">
        <v>2671</v>
      </c>
      <c r="C177" s="249"/>
      <c r="D177" s="249"/>
      <c r="E177" s="24">
        <v>0.02</v>
      </c>
      <c r="F177" s="171"/>
      <c r="G177" s="172" t="str">
        <f>IF(F177&gt;0,SUM(E177+F177),"")</f>
        <v/>
      </c>
      <c r="H177" s="5"/>
      <c r="I177" s="246" t="s">
        <v>2675</v>
      </c>
      <c r="J177" s="247"/>
      <c r="K177" s="247"/>
      <c r="L177" s="24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44194.946971527781</v>
      </c>
      <c r="W20" s="105">
        <f ca="1">NOW()</f>
        <v>44194.946971527781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57"/>
      <c r="S177" s="19"/>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25" x14ac:dyDescent="0.25">
      <c r="A179" s="9"/>
      <c r="B179" s="249" t="s">
        <v>2671</v>
      </c>
      <c r="C179" s="249"/>
      <c r="D179" s="249"/>
      <c r="E179" s="24">
        <v>0.02</v>
      </c>
      <c r="F179" s="171"/>
      <c r="G179" s="172" t="str">
        <f>IF(F179&gt;0,SUM(E179+F179),"")</f>
        <v/>
      </c>
      <c r="H179" s="5"/>
      <c r="I179" s="246" t="s">
        <v>2675</v>
      </c>
      <c r="J179" s="247"/>
      <c r="K179" s="247"/>
      <c r="L179" s="24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44194.946971527781</v>
      </c>
      <c r="W20" s="105">
        <f ca="1">NOW()</f>
        <v>44194.946971527781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40" t="s">
        <v>2648</v>
      </c>
      <c r="J165" s="241"/>
      <c r="K165" s="241"/>
      <c r="L165" s="241"/>
      <c r="M165" s="241"/>
      <c r="N165" s="241"/>
      <c r="O165" s="242"/>
      <c r="U165" s="51"/>
    </row>
    <row r="166" spans="1:28" x14ac:dyDescent="0.25">
      <c r="A166" s="9"/>
      <c r="B166" s="210" t="s">
        <v>2663</v>
      </c>
      <c r="C166" s="210"/>
      <c r="D166" s="210"/>
      <c r="E166" s="8"/>
      <c r="F166" s="5"/>
      <c r="H166" s="82" t="s">
        <v>2662</v>
      </c>
      <c r="I166" s="240"/>
      <c r="J166" s="241"/>
      <c r="K166" s="241"/>
      <c r="L166" s="241"/>
      <c r="M166" s="241"/>
      <c r="N166" s="241"/>
      <c r="O166" s="242"/>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7"/>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57"/>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25" x14ac:dyDescent="0.25">
      <c r="A177" s="9"/>
      <c r="B177" s="249" t="s">
        <v>2671</v>
      </c>
      <c r="C177" s="249"/>
      <c r="D177" s="249"/>
      <c r="E177" s="24">
        <v>0.02</v>
      </c>
      <c r="F177" s="171"/>
      <c r="G177" s="172" t="str">
        <f>IF(F177&gt;0,SUM(E177+F177),"")</f>
        <v/>
      </c>
      <c r="H177" s="5"/>
      <c r="I177" s="246" t="s">
        <v>2673</v>
      </c>
      <c r="J177" s="247"/>
      <c r="K177" s="247"/>
      <c r="L177" s="24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44194.946971527781</v>
      </c>
      <c r="W20" s="105">
        <f ca="1">NOW()</f>
        <v>44194.946971527781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25" x14ac:dyDescent="0.25">
      <c r="A179" s="9"/>
      <c r="B179" s="249" t="s">
        <v>2671</v>
      </c>
      <c r="C179" s="249"/>
      <c r="D179" s="249"/>
      <c r="E179" s="24">
        <v>0.02</v>
      </c>
      <c r="F179" s="171"/>
      <c r="G179" s="172" t="str">
        <f>IF(F179&gt;0,SUM(E179+F179),"")</f>
        <v/>
      </c>
      <c r="H179" s="5"/>
      <c r="I179" s="246" t="s">
        <v>2673</v>
      </c>
      <c r="J179" s="247"/>
      <c r="K179" s="247"/>
      <c r="L179" s="24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DARY REALPE</cp:lastModifiedBy>
  <cp:lastPrinted>2020-12-11T17:12:38Z</cp:lastPrinted>
  <dcterms:created xsi:type="dcterms:W3CDTF">2020-10-14T21:57:42Z</dcterms:created>
  <dcterms:modified xsi:type="dcterms:W3CDTF">2020-12-30T03:45:50Z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