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80B86C72-3402-4084-8AA6-70C9802B444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<sst xmlns="http://schemas.openxmlformats.org/spreadsheetml/2006/main" count="4666" uniqueCount="2770">
  <si>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</si>
  <si>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</si>
  <si>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</si>
  <si>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</si>
  <si>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</si>
  <si>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</si>
  <si>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</si>
  <si>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</si>
  <si>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</si>
  <si>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</si>
  <si>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</si>
  <si>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</si>
  <si>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</si>
  <si>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</si>
  <si>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</si>
  <si>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</si>
  <si>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</si>
  <si>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</si>
  <si>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</si>
  <si>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</si>
  <si>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</si>
  <si>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</si>
  <si>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</si>
  <si>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</si>
  <si>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</si>
  <si>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</si>
  <si>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</si>
  <si>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</si>
  <si>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</si>
  <si>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</si>
  <si>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</si>
  <si>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</si>
  <si>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</si>
  <si>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</si>
  <si>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</si>
  <si>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</si>
  <si>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</si>
  <si>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</si>
  <si>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</si>
  <si>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</si>
  <si>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</si>
  <si>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</si>
  <si>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</si>
  <si>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</si>
  <si>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</si>
  <si>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</si>
  <si>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</si>
  <si>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</si>
  <si>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</si>
  <si>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</si>
  <si>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</si>
  <si>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</si>
  <si>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</si>
  <si>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</si>
  <si>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</si>
  <si>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</si>
  <si>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</si>
  <si>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</si>
  <si>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</si>
  <si>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</si>
  <si>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</si>
  <si>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</si>
  <si>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</si>
  <si>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</si>
  <si>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</si>
  <si>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</si>
  <si>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</si>
  <si>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</si>
  <si>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</si>
  <si>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</si>
  <si>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</si>
  <si>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</si>
  <si>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</si>
  <si>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</si>
  <si>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</si>
  <si>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</si>
  <si>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</si>
  <si>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</si>
  <si>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</si>
  <si>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</si>
  <si>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</si>
  <si>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</si>
  <si>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</si>
  <si>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</si>
  <si>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</si>
  <si>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</si>
  <si>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</si>
  <si>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</si>
  <si>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</si>
  <si>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</si>
  <si>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</si>
  <si>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</si>
  <si>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</si>
  <si>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</si>
  <si>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</si>
  <si>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</si>
  <si>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</si>
  <si>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</si>
  <si>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</si>
  <si>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</si>
  <si>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</si>
  <si>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</si>
  <si>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</si>
  <si>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</si>
  <si>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</si>
  <si>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</si>
  <si>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</si>
  <si>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</si>
  <si>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</si>
  <si>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</si>
  <si>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</si>
  <si>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</si>
  <si>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</si>
  <si>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</si>
  <si>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</si>
  <si>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</si>
  <si>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</si>
  <si>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</si>
  <si>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</si>
  <si>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</si>
  <si>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</si>
  <si>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</si>
  <si>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</si>
  <si>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</si>
  <si>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</si>
  <si>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</si>
  <si>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</si>
  <si>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</si>
  <si>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</si>
  <si>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</si>
  <si>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</si>
  <si>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</si>
  <si>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</si>
  <si>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</si>
  <si>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</si>
  <si>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</si>
  <si>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</si>
  <si>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</si>
  <si>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</si>
  <si>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</si>
  <si>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</si>
  <si>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</si>
  <si>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</si>
  <si>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</si>
  <si>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</si>
  <si>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</si>
  <si>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</si>
  <si>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</si>
  <si>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</si>
  <si>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</si>
  <si>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</si>
  <si>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</si>
  <si>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</si>
  <si>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</si>
  <si>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</si>
  <si>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</si>
  <si>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</si>
  <si>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</si>
  <si>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</si>
  <si>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</si>
  <si>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</si>
  <si>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</si>
  <si>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</si>
  <si>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</si>
  <si>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</si>
  <si>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</si>
  <si>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</si>
  <si>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</si>
  <si>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</si>
  <si>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</si>
  <si>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</si>
  <si>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</si>
  <si>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</si>
  <si>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</si>
  <si>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</si>
  <si>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</si>
  <si>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</si>
  <si>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</si>
  <si>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</si>
  <si>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</si>
  <si>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</si>
  <si>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</si>
  <si>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</si>
  <si>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</si>
  <si>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</si>
  <si>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</si>
  <si>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</si>
  <si>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</si>
  <si>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</si>
  <si>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</si>
  <si>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</si>
  <si>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</si>
  <si>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</si>
  <si>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</si>
  <si>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</si>
  <si>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</si>
  <si>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</si>
  <si>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</si>
  <si>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</si>
  <si>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</si>
  <si>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</si>
  <si>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</si>
  <si>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</si>
  <si>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</si>
  <si>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</si>
  <si>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</si>
  <si>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</si>
  <si>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</si>
  <si>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</si>
  <si>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</si>
  <si>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</si>
  <si>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</si>
  <si>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</si>
  <si>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</si>
  <si>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</si>
  <si>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</si>
  <si>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</si>
  <si>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</si>
  <si>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</si>
  <si>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</si>
  <si>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</si>
  <si>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</si>
  <si>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</si>
  <si>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</si>
  <si>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</si>
  <si>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</si>
  <si>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</si>
  <si>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</si>
  <si>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</si>
  <si>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</si>
  <si>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</si>
  <si>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</si>
  <si>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</si>
  <si>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</si>
  <si>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</si>
  <si>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</si>
  <si>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</si>
  <si>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</si>
  <si>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</si>
  <si>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</si>
  <si>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</si>
  <si>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</si>
  <si>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</si>
  <si>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</si>
  <si>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</si>
  <si>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</si>
  <si>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</si>
  <si>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</si>
  <si>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</si>
  <si>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</si>
  <si>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</si>
  <si>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</si>
  <si>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</si>
  <si>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</si>
  <si>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</si>
  <si>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</si>
  <si>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</si>
  <si>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</si>
  <si>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</si>
  <si>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</si>
  <si>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</si>
  <si>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</si>
  <si>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</si>
  <si>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</si>
  <si>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</si>
  <si>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</si>
  <si>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</si>
  <si>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</si>
  <si>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</si>
  <si>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</si>
  <si>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</si>
  <si>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</si>
  <si>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</si>
  <si>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</si>
  <si>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</si>
  <si>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</si>
  <si>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</si>
  <si>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</si>
  <si>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</si>
  <si>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</si>
  <si>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</si>
  <si>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</si>
  <si>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</si>
  <si>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</si>
  <si>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</si>
  <si>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</si>
  <si>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</si>
  <si>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</si>
  <si>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</si>
  <si>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</si>
  <si>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</si>
  <si>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</si>
  <si>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</si>
  <si>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</si>
  <si>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</si>
  <si>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</si>
  <si>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</si>
  <si>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</si>
  <si>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</si>
  <si>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</si>
  <si>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</si>
  <si>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</si>
  <si>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</si>
  <si>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</si>
  <si>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</si>
  <si>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</si>
  <si>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</si>
  <si>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</si>
  <si>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</si>
  <si>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</si>
  <si>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</si>
  <si>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</si>
  <si>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</si>
  <si>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</si>
  <si>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</si>
  <si>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</si>
  <si>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</si>
  <si>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</si>
  <si>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</si>
  <si>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</si>
  <si>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</si>
  <si>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</si>
  <si>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</si>
  <si>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</si>
  <si>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</si>
  <si>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</si>
  <si>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</si>
  <si>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</si>
  <si>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</si>
  <si>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</si>
  <si>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</si>
  <si>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</si>
  <si>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</si>
  <si>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</si>
  <si>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</si>
  <si>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</si>
  <si>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</si>
  <si>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</si>
  <si>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</si>
  <si>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</si>
  <si>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</si>
  <si>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</si>
  <si>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</si>
  <si>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</si>
  <si>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</si>
  <si>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</si>
  <si>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</si>
  <si>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</si>
  <si>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</si>
  <si>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</si>
  <si>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</si>
  <si>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</si>
  <si>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</si>
  <si>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</si>
  <si>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</si>
  <si>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</si>
  <si>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</si>
  <si>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</si>
  <si>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</si>
  <si>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</si>
  <si>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</si>
  <si>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</si>
  <si>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</si>
  <si>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</si>
  <si>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</si>
  <si>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</si>
  <si>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</si>
  <si>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</si>
  <si>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</si>
  <si>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</si>
  <si>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</si>
  <si>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</si>
  <si>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</si>
  <si>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</si>
  <si>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</si>
  <si>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</si>
  <si>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</si>
  <si>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</si>
  <si>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</si>
  <si>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</si>
  <si>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</si>
  <si>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</si>
  <si>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</si>
  <si>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</si>
  <si>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</si>
  <si>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</si>
  <si>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</si>
  <si>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</si>
  <si>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</si>
  <si>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</si>
  <si>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</si>
  <si>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</si>
  <si>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</si>
  <si>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</si>
  <si>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</si>
  <si>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</si>
  <si>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</si>
  <si>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</si>
  <si>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</si>
  <si>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</si>
  <si>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</si>
  <si>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</si>
  <si>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</si>
  <si>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</si>
  <si>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</si>
  <si>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</si>
  <si>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</si>
  <si>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</si>
  <si>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</si>
  <si>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</si>
  <si>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</si>
  <si>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</si>
  <si>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</si>
  <si>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</si>
  <si>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</si>
  <si>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</si>
  <si>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</si>
  <si>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</si>
  <si>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</si>
  <si>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</si>
  <si>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</si>
  <si>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</si>
  <si>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</si>
  <si>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</si>
  <si>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</si>
  <si>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</si>
  <si>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</si>
  <si>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</si>
  <si>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</si>
  <si>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</si>
  <si>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</si>
  <si>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</si>
  <si>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</si>
  <si>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</si>
  <si>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</si>
  <si>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</si>
  <si>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</si>
  <si>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</si>
  <si>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</si>
  <si>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</si>
  <si>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</si>
  <si>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</si>
  <si>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</si>
  <si>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</si>
  <si>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</si>
  <si>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</si>
  <si>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</si>
  <si>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</si>
  <si>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</si>
  <si>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</si>
  <si>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</si>
  <si>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</si>
  <si>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</si>
  <si>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</si>
  <si>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</si>
  <si>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</si>
  <si>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</si>
  <si>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</si>
  <si>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</si>
  <si>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</si>
  <si>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</si>
  <si>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</si>
  <si>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</si>
  <si>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</si>
  <si>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</si>
  <si>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</si>
  <si>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</si>
  <si>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</si>
  <si>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</si>
  <si>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</si>
  <si>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</si>
  <si>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</si>
  <si>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</si>
  <si>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</si>
  <si>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</si>
  <si>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</si>
  <si>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</si>
  <si>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</si>
  <si>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</si>
  <si>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</si>
  <si>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</si>
  <si>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</si>
  <si>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</si>
  <si>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</si>
  <si>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</si>
  <si>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</si>
  <si>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</si>
  <si>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</si>
  <si>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</si>
  <si>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</si>
  <si>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</si>
  <si>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</si>
  <si>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</si>
  <si>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</si>
  <si>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</si>
  <si>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</si>
  <si>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</si>
  <si>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</si>
  <si>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</si>
  <si>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</si>
  <si>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</si>
  <si>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</si>
  <si>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</si>
  <si>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</si>
  <si>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</si>
  <si>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</si>
  <si>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</si>
  <si>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</si>
  <si>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</si>
  <si>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</si>
  <si>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</si>
  <si>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</si>
  <si>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</si>
  <si>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</si>
  <si>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</si>
  <si>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</si>
  <si>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</si>
  <si>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</si>
  <si>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</si>
  <si>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</si>
  <si>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</si>
  <si>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</si>
  <si>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</si>
  <si>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</si>
  <si>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</si>
  <si>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</si>
  <si>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</si>
  <si>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</si>
  <si>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</si>
  <si>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</si>
  <si>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</si>
  <si>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</si>
  <si>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</si>
  <si>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</si>
  <si>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</si>
  <si>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</si>
  <si>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</si>
  <si>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</si>
  <si>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</si>
  <si>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</si>
  <si>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</si>
  <si>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</si>
  <si>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</si>
  <si>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</si>
  <si>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</si>
  <si>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</si>
  <si>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</si>
  <si>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</si>
  <si>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</si>
  <si>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</si>
  <si>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</si>
  <si>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</si>
  <si>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</si>
  <si>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</si>
  <si>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</si>
  <si>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</si>
  <si>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</si>
  <si>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</si>
  <si>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</si>
  <si>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</si>
  <si>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</si>
  <si>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</si>
  <si>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</si>
  <si>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</si>
  <si>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</si>
  <si>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</si>
  <si>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</si>
  <si>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</si>
  <si>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</si>
  <si>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</si>
  <si>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</si>
  <si>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</si>
  <si>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</si>
  <si>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</si>
  <si>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</si>
  <si>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</si>
  <si>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</si>
  <si>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</si>
  <si>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</si>
  <si>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</si>
  <si>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</si>
  <si>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</si>
  <si>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</si>
  <si>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</si>
  <si>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</si>
  <si>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</si>
  <si>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</si>
  <si>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</si>
  <si>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</si>
  <si>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</si>
  <si>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</si>
  <si>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</si>
  <si>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</si>
  <si>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</si>
  <si>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</si>
  <si>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</si>
  <si>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</si>
  <si>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</si>
  <si>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</si>
  <si>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</si>
  <si>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</si>
  <si>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</si>
  <si>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</si>
  <si>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</si>
  <si>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</si>
  <si>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</si>
  <si>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</si>
  <si>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</si>
  <si>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</si>
  <si>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</si>
  <si>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</si>
  <si>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</si>
  <si>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</si>
  <si>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</si>
  <si>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</si>
  <si>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</si>
  <si>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</si>
  <si>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</si>
  <si>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</si>
  <si>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</si>
  <si>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</si>
  <si>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</si>
  <si>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</si>
  <si>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</si>
  <si>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</si>
  <si>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</si>
  <si>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</si>
  <si>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</si>
  <si>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</si>
  <si>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</si>
  <si>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</si>
  <si>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</si>
  <si>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</si>
  <si>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</si>
  <si>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</si>
  <si>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</si>
  <si>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</si>
  <si>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</si>
  <si>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</si>
  <si>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</si>
  <si>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</si>
  <si>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</si>
  <si>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</si>
  <si>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</si>
  <si>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</si>
  <si>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</si>
  <si>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</si>
  <si>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</si>
  <si>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</si>
  <si>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</si>
  <si>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</si>
  <si>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</si>
  <si>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</si>
  <si>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</si>
  <si>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</si>
  <si>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</si>
  <si>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</si>
  <si>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</si>
  <si>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</si>
  <si>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</si>
  <si>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</si>
  <si>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</si>
  <si>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</si>
  <si>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</si>
  <si>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</si>
  <si>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</si>
  <si>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</si>
  <si>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</si>
  <si>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</si>
  <si>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</si>
  <si>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</si>
  <si>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</si>
  <si>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</si>
  <si>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</si>
  <si>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</si>
  <si>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</si>
  <si>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</si>
  <si>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</si>
  <si>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</si>
  <si>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</si>
  <si>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</si>
  <si>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</si>
  <si>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</si>
  <si>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</si>
  <si>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</si>
  <si>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</si>
  <si>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</si>
  <si>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</si>
  <si>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</si>
  <si>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</si>
  <si>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</si>
  <si>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</si>
  <si>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</si>
  <si>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</si>
  <si>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</si>
  <si>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</si>
  <si>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</si>
  <si>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</si>
  <si>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</si>
  <si>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</si>
  <si>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</si>
  <si>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</si>
  <si>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</si>
  <si>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</si>
  <si>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</si>
  <si>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</si>
  <si>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</si>
  <si>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</si>
  <si>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</si>
  <si>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</si>
  <si>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</si>
  <si>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</si>
  <si>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</si>
  <si>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</si>
  <si>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</si>
  <si>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</si>
  <si>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</si>
  <si>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</si>
  <si>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</si>
  <si>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</si>
  <si>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</si>
  <si>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</si>
  <si>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</si>
  <si>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</si>
  <si>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</si>
  <si>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</si>
  <si>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</si>
  <si>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</si>
  <si>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</si>
  <si>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</si>
  <si>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</si>
  <si>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</si>
  <si>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</si>
  <si>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</si>
  <si>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</si>
  <si>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</si>
  <si>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</si>
  <si>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</si>
  <si>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</si>
  <si>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</si>
  <si>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</si>
  <si>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</si>
  <si>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</si>
  <si>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</si>
  <si>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</si>
  <si>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</si>
  <si>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</si>
  <si>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</si>
  <si>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</si>
  <si>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</si>
  <si>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</si>
  <si>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</si>
  <si>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</si>
  <si>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</si>
  <si>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</si>
  <si>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</si>
  <si>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</si>
  <si>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</si>
  <si>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</si>
  <si>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</si>
  <si>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</si>
  <si>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</si>
  <si>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</si>
  <si>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</si>
  <si>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</si>
  <si>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</si>
  <si>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</si>
  <si>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</si>
  <si>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</si>
  <si>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</si>
  <si>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</si>
  <si>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</si>
  <si>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</si>
  <si>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</si>
  <si>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</si>
  <si>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</si>
  <si>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</si>
  <si>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</si>
  <si>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</si>
  <si>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</si>
  <si>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</si>
  <si>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</si>
  <si>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</si>
  <si>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</si>
  <si>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</si>
  <si>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</si>
  <si>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</si>
  <si>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</si>
  <si>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</si>
  <si>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</si>
  <si>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</si>
  <si>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</si>
  <si>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</si>
  <si>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</si>
  <si>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</si>
  <si>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</si>
  <si>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</si>
  <si>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</si>
  <si>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</si>
  <si>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</si>
  <si>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</si>
  <si>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</si>
  <si>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</si>
  <si>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</si>
  <si>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</si>
  <si>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</si>
  <si>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</si>
  <si>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</si>
  <si>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</si>
  <si>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</si>
  <si>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</si>
  <si>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</si>
  <si>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</si>
  <si>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</si>
  <si>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</si>
  <si>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</si>
  <si>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</si>
  <si>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</si>
  <si>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</si>
  <si>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</si>
  <si>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</si>
  <si>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</si>
  <si>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</si>
  <si>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</si>
  <si>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</si>
  <si>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</si>
  <si>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</si>
  <si>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</si>
  <si>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</si>
  <si>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</si>
  <si>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</si>
  <si>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</si>
  <si>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</si>
  <si>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</si>
  <si>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</si>
  <si>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</si>
  <si>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</si>
  <si>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</si>
  <si>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</si>
  <si>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</si>
  <si>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</si>
  <si>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</si>
  <si>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</si>
  <si>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</si>
  <si>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</si>
  <si>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</si>
  <si>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</si>
  <si>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</si>
  <si>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</si>
  <si>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</si>
  <si>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</si>
  <si>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</si>
  <si>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</si>
  <si>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</si>
  <si>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</si>
  <si>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</si>
  <si>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</si>
  <si>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</si>
  <si>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</si>
  <si>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</si>
  <si>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</si>
  <si>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</si>
  <si>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</si>
  <si>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</si>
  <si>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</si>
  <si>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</si>
  <si>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</si>
  <si>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</si>
  <si>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</si>
  <si>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</si>
  <si>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</si>
  <si>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</si>
  <si>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</si>
  <si>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</si>
  <si>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</si>
  <si>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</si>
  <si>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</si>
  <si>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</si>
  <si>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</si>
  <si>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</si>
  <si>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</si>
  <si>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</si>
  <si>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</si>
  <si>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</si>
  <si>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</si>
  <si>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</si>
  <si>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</si>
  <si>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</si>
  <si>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</si>
  <si>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</si>
  <si>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</si>
  <si>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</si>
  <si>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</si>
  <si>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</si>
  <si>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</si>
  <si>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</si>
  <si>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</si>
  <si>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</si>
  <si>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</si>
  <si>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</si>
  <si>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</si>
  <si>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</si>
  <si>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</si>
  <si>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</si>
  <si>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</si>
  <si>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</si>
  <si>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</si>
  <si>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</si>
  <si>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</si>
  <si>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</si>
  <si>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</si>
  <si>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</si>
  <si>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</si>
  <si>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</si>
  <si>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</si>
  <si>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</si>
  <si>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</si>
  <si>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</si>
  <si>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</si>
  <si>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</si>
  <si>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</si>
  <si>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</si>
  <si>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</si>
  <si>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</si>
  <si>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</si>
  <si>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</si>
  <si>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</si>
  <si>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</si>
  <si>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</si>
  <si>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</si>
  <si>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</si>
  <si>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</si>
  <si>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</si>
  <si>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</si>
  <si>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</si>
  <si>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</si>
  <si>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</si>
  <si>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</si>
  <si>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</si>
  <si>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</si>
  <si>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</si>
  <si>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</si>
  <si>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</si>
  <si>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</si>
  <si>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</si>
  <si>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</si>
  <si>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</si>
  <si>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</si>
  <si>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</si>
  <si>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</si>
  <si>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</si>
  <si>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</si>
  <si>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</si>
  <si>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</si>
  <si>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</si>
  <si>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</si>
  <si>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</si>
  <si>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</si>
  <si>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</si>
  <si>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</si>
  <si>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</si>
  <si>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</si>
  <si>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</si>
  <si>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</si>
  <si>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</si>
  <si>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</si>
  <si>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</si>
  <si>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</si>
  <si>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</si>
  <si>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</si>
  <si>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</si>
  <si>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</si>
  <si>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</si>
  <si>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</si>
  <si>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</si>
  <si>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</si>
  <si>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</si>
  <si>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</si>
  <si>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</si>
  <si>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</si>
  <si>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</si>
  <si>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</si>
  <si>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</si>
  <si>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</si>
  <si>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</si>
  <si>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</si>
  <si>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</si>
  <si>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</si>
  <si>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</si>
  <si>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</si>
  <si>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</si>
  <si>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</si>
  <si>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</si>
  <si>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</si>
  <si>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</si>
  <si>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</si>
  <si>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</si>
  <si>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</si>
  <si>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</si>
  <si>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</si>
  <si>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</si>
  <si>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</si>
  <si>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</si>
  <si>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</si>
  <si>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</si>
  <si>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</si>
  <si>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</si>
  <si>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</si>
  <si>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</si>
  <si>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</si>
  <si>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</si>
  <si>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</si>
  <si>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</si>
  <si>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</si>
  <si>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</si>
  <si>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</si>
  <si>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</si>
  <si>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</si>
  <si>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</si>
  <si>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</si>
  <si>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</si>
  <si>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</si>
  <si>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</si>
  <si>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</si>
  <si>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</si>
  <si>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</si>
  <si>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</si>
  <si>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</si>
  <si>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</si>
  <si>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</si>
  <si>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</si>
  <si>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</si>
  <si>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</si>
  <si>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</si>
  <si>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</si>
  <si>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</si>
  <si>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</si>
  <si>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</si>
  <si>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</si>
  <si>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</si>
  <si>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</si>
  <si>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</si>
  <si>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</si>
  <si>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</si>
  <si>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</si>
  <si>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</si>
  <si>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</si>
  <si>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</si>
  <si>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</si>
  <si>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</si>
  <si>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</si>
  <si>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</si>
  <si>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</si>
  <si>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</si>
  <si>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</si>
  <si>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</si>
  <si>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</si>
  <si>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</si>
  <si>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</si>
  <si>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</si>
  <si>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</si>
  <si>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</si>
  <si>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</si>
  <si>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</si>
  <si>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</si>
  <si>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</si>
  <si>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</si>
  <si>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</si>
  <si>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</si>
  <si>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</si>
  <si>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</si>
  <si>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</si>
  <si>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</si>
  <si>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</si>
  <si>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</si>
  <si>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</si>
  <si>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</si>
  <si>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</si>
  <si>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</si>
  <si>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</si>
  <si>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</si>
  <si>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</si>
  <si>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</si>
  <si>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</si>
  <si>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</si>
  <si>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</si>
  <si>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</si>
  <si>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</si>
  <si>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</si>
  <si>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</si>
  <si>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</si>
  <si>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</si>
  <si>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</si>
  <si>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</si>
  <si>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</si>
  <si>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</si>
  <si>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</si>
  <si>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</si>
  <si>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</si>
  <si>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</si>
  <si>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</si>
  <si>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</si>
  <si>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</si>
  <si>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</si>
  <si>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</si>
  <si>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</si>
  <si>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</si>
  <si>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</si>
  <si>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</si>
  <si>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</si>
  <si>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</si>
  <si>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</si>
  <si>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</si>
  <si>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</si>
  <si>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</si>
  <si>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</si>
  <si>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</si>
  <si>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</si>
  <si>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</si>
  <si>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</si>
  <si>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</si>
  <si>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</si>
  <si>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</si>
  <si>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</si>
  <si>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</si>
  <si>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</si>
  <si>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</si>
  <si>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</si>
  <si>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</si>
  <si>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</si>
  <si>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</si>
  <si>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</si>
  <si>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</si>
  <si>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</si>
  <si>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</si>
  <si>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</si>
  <si>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</si>
  <si>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</si>
  <si>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</si>
  <si>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</si>
  <si>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</si>
  <si>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</si>
  <si>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</si>
  <si>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</si>
  <si>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</si>
  <si>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</si>
  <si>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</si>
  <si>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</si>
  <si>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</si>
  <si>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</si>
  <si>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</si>
  <si>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</si>
  <si>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</si>
  <si>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</si>
  <si>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</si>
  <si>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</si>
  <si>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</si>
  <si>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</si>
  <si>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</si>
  <si>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</si>
  <si>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</si>
  <si>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</si>
  <si>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</si>
  <si>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</si>
  <si>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</si>
  <si>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</si>
  <si>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</si>
  <si>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</si>
  <si>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</si>
  <si>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</si>
  <si>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</si>
  <si>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</si>
  <si>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</si>
  <si>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</si>
  <si>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</si>
  <si>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</si>
  <si>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</si>
  <si>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</si>
  <si>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</si>
  <si>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</si>
  <si>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</si>
  <si>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</si>
  <si>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</si>
  <si>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</si>
  <si>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</si>
  <si>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</si>
  <si>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</si>
  <si>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</si>
  <si>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</si>
  <si>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</si>
  <si>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</si>
  <si>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</si>
  <si>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</si>
  <si>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</si>
  <si>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</si>
  <si>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</si>
  <si>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</si>
  <si>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</si>
  <si>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</si>
  <si>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</si>
  <si>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</si>
  <si>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</si>
  <si>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</si>
  <si>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</si>
  <si>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</si>
  <si>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</si>
  <si>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</si>
  <si>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</si>
  <si>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</si>
  <si>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</si>
  <si>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</si>
  <si>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</si>
  <si>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</si>
  <si>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</si>
  <si>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</si>
  <si>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</si>
  <si>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</si>
  <si>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</si>
  <si>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</si>
  <si>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</si>
  <si>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</si>
  <si>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</si>
  <si>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</si>
  <si>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</si>
  <si>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</si>
  <si>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</si>
  <si>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</si>
  <si>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</si>
  <si>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</si>
  <si>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</si>
  <si>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</si>
  <si>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</si>
  <si>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</si>
  <si>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</si>
  <si>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</si>
  <si>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</si>
  <si>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</si>
  <si>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</si>
  <si>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</si>
  <si>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</si>
  <si>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</si>
  <si>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</si>
  <si>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</si>
  <si>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</si>
  <si>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</si>
  <si>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</si>
  <si>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</si>
  <si>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</si>
  <si>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</si>
  <si>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</si>
  <si>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</si>
  <si>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</si>
  <si>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</si>
  <si>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</si>
  <si>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</si>
  <si>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</si>
  <si>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</si>
  <si>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</si>
  <si>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</si>
  <si>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</si>
  <si>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</si>
  <si>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</si>
  <si>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</si>
  <si>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</si>
  <si>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</si>
  <si>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</si>
  <si>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</si>
  <si>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</si>
  <si>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</si>
  <si>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</si>
  <si>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</si>
  <si>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</si>
  <si>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</si>
  <si>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</si>
  <si>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</si>
  <si>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</si>
  <si>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</si>
  <si>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</si>
  <si>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</si>
  <si>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</si>
  <si>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</si>
  <si>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</si>
  <si>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</si>
  <si>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</si>
  <si>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</si>
  <si>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</si>
  <si>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</si>
  <si>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</si>
  <si>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</si>
  <si>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</si>
  <si>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</si>
  <si>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</si>
  <si>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</si>
  <si>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</si>
  <si>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</si>
  <si>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</si>
  <si>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</si>
  <si>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</si>
  <si>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</si>
  <si>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</si>
  <si>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</si>
  <si>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</si>
  <si>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</si>
  <si>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</si>
  <si>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</si>
  <si>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</si>
  <si>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</si>
  <si>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</si>
  <si>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</si>
  <si>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</si>
  <si>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</si>
  <si>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</si>
  <si>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</si>
  <si>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</si>
  <si>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</si>
  <si>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</si>
  <si>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</si>
  <si>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</si>
  <si>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</si>
  <si>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</si>
  <si>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</si>
  <si>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</si>
  <si>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</si>
  <si>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</si>
  <si>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</si>
  <si>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</si>
  <si>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</si>
  <si>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</si>
  <si>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</si>
  <si>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</si>
  <si>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</si>
  <si>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</si>
  <si>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</si>
  <si>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</si>
  <si>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</si>
  <si>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</si>
  <si>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</si>
  <si>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</si>
  <si>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</si>
  <si>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</si>
  <si>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</si>
  <si>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</si>
  <si>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</si>
  <si>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</si>
  <si>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</si>
  <si>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</si>
  <si>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</si>
  <si>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</si>
  <si>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</si>
  <si>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</si>
  <si>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</si>
  <si>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</si>
  <si>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</si>
  <si>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</si>
  <si>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</si>
  <si>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</si>
  <si>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</si>
  <si>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</si>
  <si>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</si>
  <si>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</si>
  <si>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</si>
  <si>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</si>
  <si>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</si>
  <si>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</si>
  <si>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</si>
  <si>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</si>
  <si>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</si>
  <si>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</si>
  <si>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</si>
  <si>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</si>
  <si>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</si>
  <si>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</si>
  <si>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</si>
  <si>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</si>
  <si>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</si>
  <si>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</si>
  <si>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</si>
  <si>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</si>
  <si>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</si>
  <si>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</si>
  <si>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</si>
  <si>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</si>
  <si>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</si>
  <si>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</si>
  <si>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</si>
  <si>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</si>
  <si>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</si>
  <si>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</si>
  <si>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</si>
  <si>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</si>
  <si>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</si>
  <si>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</si>
  <si>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</si>
  <si>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</si>
  <si>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</si>
  <si>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</si>
  <si>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</si>
  <si>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</si>
  <si>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</si>
  <si>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</si>
  <si>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</si>
  <si>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</si>
  <si>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</si>
  <si>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</si>
  <si>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</si>
  <si>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</si>
  <si>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</si>
  <si>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</si>
  <si>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</si>
  <si>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</si>
  <si>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</si>
  <si>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</si>
  <si>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</si>
  <si>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</si>
  <si>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</si>
  <si>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</si>
  <si>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</si>
  <si>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</si>
  <si>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</si>
  <si>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</si>
  <si>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</si>
  <si>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</si>
  <si>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</si>
  <si>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</si>
  <si>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</si>
  <si>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</si>
  <si>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</si>
  <si>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</si>
  <si>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</si>
  <si>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</si>
  <si>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</si>
  <si>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</si>
  <si>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</si>
  <si>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</si>
  <si>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</si>
  <si>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</si>
  <si>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</si>
  <si>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</si>
  <si>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</si>
  <si>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</si>
  <si>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</si>
  <si>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</si>
  <si>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</si>
  <si>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</si>
  <si>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</si>
  <si>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</si>
  <si>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</si>
  <si>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</si>
  <si>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</si>
  <si>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</si>
  <si>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</si>
  <si>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</si>
  <si>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</si>
  <si>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</si>
  <si>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</si>
  <si>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</si>
  <si>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</si>
  <si>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</si>
  <si>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</si>
  <si>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</si>
  <si>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</si>
  <si>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</si>
  <si>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</si>
  <si>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</si>
  <si>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</si>
  <si>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</si>
  <si>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</si>
  <si>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</si>
  <si>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</si>
  <si>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</si>
  <si>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</si>
  <si>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</si>
  <si>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</si>
  <si>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</si>
  <si>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</si>
  <si>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</si>
  <si>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</si>
  <si>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</si>
  <si>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</si>
  <si>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</si>
  <si>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</si>
  <si>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</si>
  <si>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</si>
  <si>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</si>
  <si>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</si>
  <si>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</si>
  <si>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</si>
  <si>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</si>
  <si>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</si>
  <si>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</si>
  <si>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</si>
  <si>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</si>
  <si>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</si>
  <si>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</si>
  <si>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</si>
  <si>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</si>
  <si>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</si>
  <si>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</si>
  <si>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</si>
  <si>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</si>
  <si>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</si>
  <si>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</si>
  <si>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</si>
  <si>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</si>
  <si>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</si>
  <si>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</si>
  <si>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</si>
  <si>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</si>
  <si>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</si>
  <si>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</si>
  <si>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</si>
  <si>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</si>
  <si>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</si>
  <si>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</si>
  <si>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</si>
  <si>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</si>
  <si>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</si>
  <si>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</si>
  <si>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</si>
  <si>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</si>
  <si>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</si>
  <si>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</si>
  <si>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</si>
  <si>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</si>
  <si>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</si>
  <si>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</si>
  <si>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</si>
  <si>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</si>
  <si>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</si>
  <si>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</si>
  <si>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</si>
  <si>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</si>
  <si>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</si>
  <si>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</si>
  <si>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</si>
  <si>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</si>
  <si>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</si>
  <si>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</si>
  <si>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</si>
  <si>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</si>
  <si>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</si>
  <si>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</si>
  <si>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</si>
  <si>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</si>
  <si>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</si>
  <si>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</si>
  <si>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</si>
  <si>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</si>
  <si>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</si>
  <si>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</si>
  <si>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</si>
  <si>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</si>
  <si>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</si>
  <si>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</si>
  <si>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</si>
  <si>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</si>
  <si>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</si>
  <si>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</si>
  <si>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</si>
  <si>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</si>
  <si>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</si>
  <si>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</si>
  <si>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</si>
  <si>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</si>
  <si>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</si>
  <si>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</si>
  <si>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</si>
  <si>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</si>
  <si>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</si>
  <si>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</si>
  <si>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</si>
  <si>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</si>
  <si>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</si>
  <si>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</si>
  <si>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</si>
  <si>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</si>
  <si>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</si>
  <si>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</si>
  <si>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</si>
  <si>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</si>
  <si>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</si>
  <si>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</si>
  <si>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</si>
  <si>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</si>
  <si>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</si>
  <si>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</si>
  <si>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</si>
  <si>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</si>
  <si>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</si>
  <si>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</si>
  <si>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</si>
  <si>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</si>
  <si>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</si>
  <si>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</si>
  <si>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</si>
  <si>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</si>
  <si>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</si>
  <si>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</si>
  <si>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</si>
  <si>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</si>
  <si>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</si>
  <si>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</si>
  <si>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</si>
  <si>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</si>
  <si>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</si>
  <si>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</si>
  <si>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</si>
  <si>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</si>
  <si>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</si>
  <si>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</si>
  <si>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</si>
  <si>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</si>
  <si>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</si>
  <si>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</si>
  <si>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</si>
  <si>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</si>
  <si>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</si>
  <si>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</si>
  <si>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</si>
  <si>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</si>
  <si>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</si>
  <si>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</si>
  <si>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</si>
  <si>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</si>
  <si>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</si>
  <si>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</si>
  <si>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</si>
  <si>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</si>
  <si>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</si>
  <si>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</si>
  <si>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</si>
  <si>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</si>
  <si>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</si>
  <si>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</si>
  <si>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</si>
  <si>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</si>
  <si>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</si>
  <si>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</si>
  <si>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</si>
  <si>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</si>
  <si>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</si>
  <si>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</si>
  <si>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</si>
  <si>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</si>
  <si>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</si>
  <si>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</si>
  <si>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</si>
  <si>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</si>
  <si>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</si>
  <si>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</si>
  <si>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</si>
  <si>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</si>
  <si>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</si>
  <si>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</si>
  <si>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</si>
  <si>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</si>
  <si>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</si>
  <si>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</si>
  <si>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</si>
  <si>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</si>
  <si>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</si>
  <si>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</si>
  <si>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</si>
  <si>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</si>
  <si>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</si>
  <si>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</si>
  <si>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</si>
  <si>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</si>
  <si>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</si>
  <si>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</si>
  <si>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</si>
  <si>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</si>
  <si>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</si>
  <si>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</si>
  <si>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</si>
  <si>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</si>
  <si>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</si>
  <si>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</si>
  <si>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</si>
  <si>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</si>
  <si>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</si>
  <si>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</si>
  <si>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</si>
  <si>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</si>
  <si>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</si>
  <si>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</si>
  <si>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</si>
  <si>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</si>
  <si>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</si>
  <si>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</si>
  <si>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</si>
  <si>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</si>
  <si>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</si>
  <si>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</si>
  <si>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</si>
  <si>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</si>
  <si>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</si>
  <si>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</si>
  <si>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</si>
  <si>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</si>
  <si>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</si>
  <si>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</si>
  <si>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</si>
  <si>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</si>
  <si>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</si>
  <si>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</si>
  <si>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</si>
  <si>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</si>
  <si>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</si>
  <si>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</si>
  <si>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</si>
  <si>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</si>
  <si>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</si>
  <si>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</si>
  <si>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</si>
  <si>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</si>
  <si>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</si>
  <si>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</si>
  <si>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</si>
  <si>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</si>
  <si>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</si>
  <si>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</si>
  <si>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</si>
  <si>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</si>
  <si>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</si>
  <si>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</si>
  <si>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</si>
  <si>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</si>
  <si>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</si>
  <si>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</si>
  <si>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</si>
  <si>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</si>
  <si>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</si>
  <si>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</si>
  <si>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</si>
  <si>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</si>
  <si>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</si>
  <si>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</si>
  <si>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</si>
  <si>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</si>
  <si>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</si>
  <si>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</si>
  <si>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</si>
  <si>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</si>
  <si>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</si>
  <si>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</si>
  <si>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</si>
  <si>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</si>
  <si>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</si>
  <si>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</si>
  <si>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</si>
  <si>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</si>
  <si>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</si>
  <si>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</si>
  <si>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</si>
  <si>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</si>
  <si>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</si>
  <si>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</si>
  <si>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</si>
  <si>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</si>
  <si>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</si>
  <si>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</si>
  <si>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</si>
  <si>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</si>
  <si>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</si>
  <si>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</si>
  <si>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</si>
  <si>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</si>
  <si>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</si>
  <si>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</si>
  <si>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</si>
  <si>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</si>
  <si>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</si>
  <si>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</si>
  <si>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</si>
  <si>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</si>
  <si>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</si>
  <si>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</si>
  <si>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</si>
  <si>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</si>
  <si>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</si>
  <si>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</si>
  <si>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</si>
  <si>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</si>
  <si>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</si>
  <si>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</si>
  <si>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</si>
  <si>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</si>
  <si>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</si>
  <si>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</si>
  <si>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</si>
  <si>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</si>
  <si>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</si>
  <si>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</si>
  <si>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</si>
  <si>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</si>
  <si>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</si>
  <si>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</si>
  <si>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</si>
  <si>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</si>
  <si>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</si>
  <si>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</si>
  <si>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</si>
  <si>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</si>
  <si>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</si>
  <si>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</si>
  <si>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</si>
  <si>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</si>
  <si>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</si>
  <si>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</si>
  <si>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</si>
  <si>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</si>
  <si>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</si>
  <si>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</si>
  <si>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</si>
  <si>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</si>
  <si>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</si>
  <si>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</si>
  <si>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</si>
  <si>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</si>
  <si>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</si>
  <si>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</si>
  <si>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</si>
  <si>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</si>
  <si>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</si>
  <si>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</si>
  <si>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</si>
  <si>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</si>
  <si>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</si>
  <si>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</si>
  <si>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</si>
  <si>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</si>
  <si>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</si>
  <si>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</si>
  <si>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</si>
  <si>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</si>
  <si>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</si>
  <si>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</si>
  <si>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</si>
  <si>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</si>
  <si>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</si>
  <si>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</si>
  <si>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</si>
  <si>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</si>
  <si>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</si>
  <si>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</si>
  <si>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</si>
  <si>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</si>
  <si>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</si>
  <si>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</si>
  <si>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</si>
  <si>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</si>
  <si>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</si>
  <si>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</si>
  <si>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</si>
  <si>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</si>
  <si>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</si>
  <si>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</si>
  <si>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</si>
  <si>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</si>
  <si>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</si>
  <si>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</si>
  <si>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</si>
  <si>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</si>
  <si>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</si>
  <si>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</si>
  <si>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</si>
  <si>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</si>
  <si>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</si>
  <si>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</si>
  <si>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</si>
  <si>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</si>
  <si>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</si>
  <si>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</si>
  <si>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</si>
  <si>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</si>
  <si>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</si>
  <si>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</si>
  <si>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</si>
  <si>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</si>
  <si>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</si>
  <si>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</si>
  <si>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</si>
  <si>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</si>
  <si>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</si>
  <si>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</si>
  <si>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</si>
  <si>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</si>
  <si>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</si>
  <si>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</si>
  <si>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</si>
  <si>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</si>
  <si>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</si>
  <si>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</si>
  <si>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</si>
  <si>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</si>
  <si>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</si>
  <si>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</si>
  <si>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</si>
  <si>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</si>
  <si>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</si>
  <si>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</si>
  <si>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</si>
  <si>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</si>
  <si>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</si>
  <si>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</si>
  <si>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</si>
  <si>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</si>
  <si>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</si>
  <si>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</si>
  <si>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</si>
  <si>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</si>
  <si>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</si>
  <si>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</si>
  <si>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</si>
  <si>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</si>
  <si>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</si>
  <si>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</si>
  <si>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</si>
  <si>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</si>
  <si>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</si>
  <si>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</si>
  <si>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</si>
  <si>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</si>
  <si>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</si>
  <si>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</si>
  <si>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</si>
  <si>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</si>
  <si>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</si>
  <si>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</si>
  <si>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</si>
  <si>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</si>
  <si>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</si>
  <si>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</si>
  <si>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</si>
  <si>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</si>
  <si>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</si>
  <si>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</si>
  <si>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</si>
  <si>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</si>
  <si>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</si>
  <si>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</si>
  <si>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</si>
  <si>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</si>
  <si>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</si>
  <si>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</si>
  <si>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</si>
  <si>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</si>
  <si>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</si>
  <si>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</si>
  <si>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</si>
  <si>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</si>
  <si>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</si>
  <si>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</si>
  <si>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</si>
  <si>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</si>
  <si>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</si>
  <si>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</si>
  <si>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</si>
  <si>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</si>
  <si>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</si>
  <si>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</si>
  <si>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</si>
  <si>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</si>
  <si>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</si>
  <si>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</si>
  <si>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</si>
  <si>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</si>
  <si>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</si>
  <si>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</si>
  <si>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</si>
  <si>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</si>
  <si>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</si>
  <si>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</si>
  <si>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</si>
  <si>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</si>
  <si>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</si>
  <si>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</si>
  <si>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</si>
  <si>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</si>
  <si>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</si>
  <si>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</si>
  <si>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</si>
  <si>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</si>
  <si>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</si>
  <si>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</si>
  <si>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</si>
  <si>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</si>
  <si>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</si>
  <si>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</si>
  <si>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</si>
  <si>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</si>
  <si>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</si>
  <si>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</si>
  <si>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</si>
  <si>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</si>
  <si>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</si>
  <si>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</si>
  <si>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</si>
  <si>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</si>
  <si>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</si>
  <si>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</si>
  <si>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</si>
  <si>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</si>
  <si>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</si>
  <si>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</si>
  <si>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</si>
  <si>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</si>
  <si>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</si>
  <si>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</si>
  <si>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</si>
  <si>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</si>
  <si>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</si>
  <si>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</si>
  <si>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</si>
  <si>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</si>
  <si>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</si>
  <si>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</si>
  <si>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</si>
  <si>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</si>
  <si>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</si>
  <si>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</si>
  <si>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</si>
  <si>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</si>
  <si>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</si>
  <si>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</si>
  <si>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</si>
  <si>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</si>
  <si>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</si>
  <si>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</si>
  <si>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</si>
  <si>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</si>
  <si>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</si>
  <si>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</si>
  <si>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</si>
  <si>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</si>
  <si>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</si>
  <si>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</si>
  <si>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</si>
  <si>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</si>
  <si>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</si>
  <si>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</si>
  <si>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</si>
  <si>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</si>
  <si>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</si>
  <si>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</si>
  <si>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</si>
  <si>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</si>
  <si>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</si>
  <si>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</si>
  <si>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</si>
  <si>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</si>
  <si>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</si>
  <si>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</si>
  <si>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</si>
  <si>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</si>
  <si>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</si>
  <si>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</si>
  <si>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</si>
  <si>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</si>
  <si>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</si>
  <si>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</si>
  <si>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</si>
  <si>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</si>
  <si>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</si>
  <si>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</si>
  <si>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</si>
  <si>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</si>
  <si>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</si>
  <si>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</si>
  <si>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</si>
  <si>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</si>
  <si>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</si>
  <si>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</si>
  <si>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</si>
  <si>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</si>
  <si>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</si>
  <si>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</si>
  <si>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</si>
  <si>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</si>
  <si>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</si>
  <si>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</si>
  <si>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</si>
  <si>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</si>
  <si>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</si>
  <si>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</si>
  <si>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</si>
  <si>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</si>
  <si>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</si>
  <si>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</si>
  <si>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</si>
  <si>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</si>
  <si>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</si>
  <si>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</si>
  <si>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</si>
  <si>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</si>
  <si>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</si>
  <si>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</si>
  <si>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</si>
  <si>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</si>
  <si>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</si>
  <si>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</si>
  <si>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</si>
  <si>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</si>
  <si>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</si>
  <si>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</si>
  <si>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</si>
  <si>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</si>
  <si>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</si>
  <si>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</si>
  <si>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</si>
  <si>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</si>
  <si>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</si>
  <si>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</si>
  <si>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</si>
  <si>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</si>
  <si>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</si>
  <si>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</si>
  <si>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</si>
  <si>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</si>
  <si>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</si>
  <si>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</si>
  <si>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</si>
  <si>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</si>
  <si>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</si>
  <si>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</si>
  <si>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</si>
  <si>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</si>
  <si>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</si>
  <si>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</si>
  <si>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</si>
  <si>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</si>
  <si>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</si>
  <si>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</si>
  <si>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</si>
  <si>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</si>
  <si>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</si>
  <si>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</si>
  <si>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</si>
  <si>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</si>
  <si>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</si>
  <si>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</si>
  <si>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</si>
  <si>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</si>
  <si>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</si>
  <si>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</si>
  <si>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</si>
  <si>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</si>
  <si>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</si>
  <si>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</si>
  <si>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</si>
  <si>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</si>
  <si>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</si>
  <si>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</si>
  <si>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</si>
  <si>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</si>
  <si>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</si>
  <si>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</si>
  <si>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</si>
  <si>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</si>
  <si>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</si>
  <si>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</si>
  <si>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</si>
  <si>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</si>
  <si>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</si>
  <si>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</si>
  <si>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</si>
  <si>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</si>
  <si>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</si>
  <si>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</si>
  <si>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</si>
  <si>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</si>
  <si>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</si>
  <si>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</si>
  <si>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</si>
  <si>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</si>
  <si>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</si>
  <si>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</si>
  <si>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</si>
  <si>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</si>
  <si>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</si>
  <si>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</si>
  <si>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</si>
  <si>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</si>
  <si>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</si>
  <si>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</si>
  <si>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</si>
  <si>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</si>
  <si>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</si>
  <si>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</si>
  <si>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</si>
  <si>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</si>
  <si>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</si>
  <si>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</si>
  <si>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</si>
  <si>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</si>
  <si>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</si>
  <si>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</si>
  <si>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</si>
  <si>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</si>
  <si>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</si>
  <si>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</si>
  <si>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</si>
  <si>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</si>
  <si>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</si>
  <si>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</si>
  <si>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</si>
  <si>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</si>
  <si>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</si>
  <si>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</si>
  <si>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</si>
  <si>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</si>
  <si>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</si>
  <si>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</si>
  <si>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</si>
  <si>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</si>
  <si>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</si>
  <si>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</si>
  <si>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</si>
  <si>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</si>
  <si>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</si>
  <si>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</si>
  <si>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</si>
  <si>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</si>
  <si>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</si>
  <si>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</si>
  <si>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</si>
  <si>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</si>
  <si>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</si>
  <si>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</si>
  <si>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</si>
  <si>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</si>
  <si>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</si>
  <si>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</si>
  <si>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</si>
  <si>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</si>
  <si>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</si>
  <si>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</si>
  <si>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</si>
  <si>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</si>
  <si>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</si>
  <si>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</si>
  <si>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</si>
  <si>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</si>
  <si>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</si>
  <si>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</si>
  <si>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</si>
  <si>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</si>
  <si>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</si>
  <si>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</si>
  <si>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</si>
  <si>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</si>
  <si>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</si>
  <si>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</si>
  <si>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</si>
  <si>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</si>
  <si>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</si>
  <si>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</si>
  <si>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</si>
  <si>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</si>
  <si>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</si>
  <si>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</si>
  <si>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</si>
  <si>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</si>
  <si>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</si>
  <si>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</si>
  <si>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</si>
  <si>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</si>
  <si>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</si>
  <si>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</si>
  <si>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</si>
  <si>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</si>
  <si>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</si>
  <si>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</si>
  <si>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</si>
  <si>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</si>
  <si>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</si>
  <si>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</si>
  <si>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</si>
  <si>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</si>
  <si>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</si>
  <si>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</si>
  <si>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</si>
  <si>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</si>
  <si>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</si>
  <si>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</si>
  <si>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</si>
  <si>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</si>
  <si>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</si>
  <si>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</si>
  <si>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</si>
  <si>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</si>
  <si>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</si>
  <si>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</si>
  <si>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</si>
  <si>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</si>
  <si>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</si>
  <si>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</si>
  <si>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</si>
  <si>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</si>
  <si>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</si>
  <si>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</si>
  <si>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</si>
  <si>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</si>
  <si>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</si>
  <si>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</si>
  <si>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</si>
  <si>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</si>
  <si>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</si>
  <si>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</si>
  <si>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</si>
  <si>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</si>
  <si>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</si>
  <si>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</si>
  <si>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</si>
  <si>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</si>
  <si>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</si>
  <si>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</si>
  <si>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</si>
  <si>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</si>
  <si>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</si>
  <si>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</si>
  <si>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</si>
  <si>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</si>
  <si>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</si>
  <si>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</si>
  <si>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</si>
  <si>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</si>
  <si>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</si>
  <si>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</si>
  <si>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</si>
  <si>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</si>
  <si>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</si>
  <si>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</si>
  <si>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</si>
  <si>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</si>
  <si>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</si>
  <si>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</si>
  <si>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</si>
  <si>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</si>
  <si>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</si>
  <si>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</si>
  <si>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</si>
  <si>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</si>
  <si>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</si>
  <si>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</si>
  <si>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</si>
  <si>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</si>
  <si>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</si>
  <si>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</si>
  <si>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</si>
  <si>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</si>
  <si>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</si>
  <si>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</si>
  <si>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</si>
  <si>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</si>
  <si>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</si>
  <si>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</si>
  <si>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</si>
  <si>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</si>
  <si>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</si>
  <si>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</si>
  <si>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</si>
  <si>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</si>
  <si>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</si>
  <si>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</si>
  <si>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</si>
  <si>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</si>
  <si>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</si>
  <si>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</si>
  <si>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</si>
  <si>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</si>
  <si>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</si>
  <si>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</si>
  <si>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</si>
  <si>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</si>
  <si>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</si>
  <si>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</si>
  <si>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</si>
  <si>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</si>
  <si>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</si>
  <si>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</si>
  <si>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</si>
  <si>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</si>
  <si>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</si>
  <si>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</si>
  <si>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</si>
  <si>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</si>
  <si>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</si>
  <si>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</si>
  <si>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</si>
  <si>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</si>
  <si>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</si>
  <si>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</si>
  <si>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</si>
  <si>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</si>
  <si>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</si>
  <si>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</si>
  <si>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</si>
  <si>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</si>
  <si>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</si>
  <si>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</si>
  <si>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</si>
  <si>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</si>
  <si>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</si>
  <si>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</si>
  <si>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</si>
  <si>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</si>
  <si>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</si>
  <si>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</si>
  <si>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</si>
  <si>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</si>
  <si>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</si>
  <si>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</si>
  <si>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</si>
  <si>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</si>
  <si>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</si>
  <si>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</si>
  <si>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</si>
  <si>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</si>
  <si>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</si>
  <si>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</si>
  <si>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</si>
  <si>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</si>
  <si>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</si>
  <si>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</si>
  <si>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</si>
  <si>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</si>
  <si>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</si>
  <si>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</si>
  <si>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</si>
  <si>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</si>
  <si>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</si>
  <si>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</si>
  <si>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</si>
  <si>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</si>
  <si>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</si>
  <si>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</si>
  <si>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</si>
  <si>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</si>
  <si>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</si>
  <si>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</si>
  <si>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</si>
  <si>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</si>
  <si>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</si>
  <si>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</si>
  <si>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</si>
  <si>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</si>
  <si>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</si>
  <si>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</si>
  <si>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</si>
  <si>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</si>
  <si>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</si>
  <si>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</si>
  <si>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</si>
  <si>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</si>
  <si>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</si>
  <si>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</si>
  <si>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</si>
  <si>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</si>
  <si>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</si>
  <si>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</si>
  <si>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</si>
  <si>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</si>
  <si>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</si>
  <si>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</si>
  <si>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</si>
  <si>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</si>
  <si>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</si>
  <si>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</si>
  <si>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</si>
  <si>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</si>
  <si>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</si>
  <si>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</si>
  <si>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</si>
  <si>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</si>
  <si>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</si>
  <si>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</si>
  <si>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</si>
  <si>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</si>
  <si>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</si>
  <si>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</si>
  <si>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</si>
  <si>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</si>
  <si>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</si>
  <si>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</si>
  <si>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</si>
  <si>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</si>
  <si>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</si>
  <si>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</si>
  <si>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</si>
  <si>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</si>
  <si>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</si>
  <si>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</si>
  <si>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</si>
  <si>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</si>
  <si>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</si>
  <si>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</si>
  <si>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</si>
  <si>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</si>
  <si>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</si>
  <si>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</si>
  <si>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</si>
  <si>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</si>
  <si>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</si>
  <si>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</si>
  <si>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</si>
  <si>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</si>
  <si>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</si>
  <si>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</si>
  <si>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</si>
  <si>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</si>
  <si>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</si>
  <si>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</si>
  <si>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</si>
  <si>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</si>
  <si>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</si>
  <si>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</si>
  <si>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</si>
  <si>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</si>
  <si>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</si>
  <si>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</si>
  <si>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</si>
  <si>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</si>
  <si>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</si>
  <si>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</si>
  <si>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</si>
  <si>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</si>
  <si>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</si>
  <si>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</si>
  <si>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</si>
  <si>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</si>
  <si>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</si>
  <si>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</si>
  <si>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</si>
  <si>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</si>
  <si>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</si>
  <si>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</si>
  <si>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</si>
  <si>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</si>
  <si>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</si>
  <si>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</si>
  <si>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</si>
  <si>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</si>
  <si>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</si>
  <si>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</si>
  <si>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</si>
  <si>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</si>
  <si>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</si>
  <si>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</si>
  <si>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</si>
  <si>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</si>
  <si>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</si>
  <si>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</si>
  <si>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</si>
  <si>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</si>
  <si>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</si>
  <si>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</si>
  <si>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</si>
  <si>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</si>
  <si>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</si>
  <si>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</si>
  <si>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</si>
  <si>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</si>
  <si>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</si>
  <si>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</si>
  <si>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</si>
  <si>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</si>
  <si>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</si>
  <si>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</si>
  <si>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</si>
  <si>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</si>
  <si>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</si>
  <si>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</si>
  <si>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</si>
  <si>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</si>
  <si>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</si>
  <si>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</si>
  <si>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</si>
  <si>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</si>
  <si>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</si>
  <si>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</si>
  <si>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</si>
  <si>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</si>
  <si>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</si>
  <si>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</si>
  <si>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</si>
  <si>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</si>
  <si>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</si>
  <si>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</si>
  <si>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</si>
  <si>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</si>
  <si>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</si>
  <si>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</si>
  <si>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</si>
  <si>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</si>
  <si>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</si>
  <si>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</si>
  <si>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</si>
  <si>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</si>
  <si>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</si>
  <si>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</si>
  <si>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</si>
  <si>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</si>
  <si>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</si>
  <si>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</si>
  <si>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</si>
  <si>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</si>
  <si>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</si>
  <si>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</si>
  <si>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</si>
  <si>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</si>
  <si>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</si>
  <si>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</si>
  <si>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</si>
  <si>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</si>
  <si>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</si>
  <si>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</si>
  <si>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</si>
  <si>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</si>
  <si>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</si>
  <si>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</si>
  <si>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</si>
  <si>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</si>
  <si>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</si>
  <si>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</si>
  <si>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</si>
  <si>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</si>
  <si>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</si>
  <si>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</si>
  <si>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</si>
  <si>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</si>
  <si>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</si>
  <si>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</si>
  <si>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</si>
  <si>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</si>
  <si>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</si>
  <si>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</si>
  <si>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</si>
  <si>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</si>
  <si>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</si>
  <si>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</si>
  <si>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</si>
  <si>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</si>
  <si>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</si>
  <si>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</si>
  <si>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</si>
  <si>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</si>
  <si>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</si>
  <si>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</si>
  <si>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</si>
  <si>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</si>
  <si>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</si>
  <si>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</si>
  <si>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</si>
  <si>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</si>
  <si>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</si>
  <si>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</si>
  <si>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</si>
  <si>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</si>
  <si>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</si>
  <si>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</si>
  <si>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</si>
  <si>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</si>
  <si>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</si>
  <si>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</si>
  <si>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</si>
  <si>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</si>
  <si>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</si>
  <si>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</si>
  <si>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</si>
  <si>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</si>
  <si>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</si>
  <si>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</si>
  <si>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</si>
  <si>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</si>
  <si>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</si>
  <si>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</si>
  <si>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</si>
  <si>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</si>
  <si>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</si>
  <si>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</si>
  <si>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</si>
  <si>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</si>
  <si>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</si>
  <si>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</si>
  <si>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</si>
  <si>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</si>
  <si>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</si>
  <si>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</si>
  <si>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</si>
  <si>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</si>
  <si>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</si>
  <si>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</si>
  <si>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</si>
  <si>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</si>
  <si>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</si>
  <si>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</si>
  <si>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</si>
  <si>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</si>
  <si>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</si>
  <si>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</si>
  <si>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</si>
  <si>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</si>
  <si>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</si>
  <si>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</si>
  <si>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</si>
  <si>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</si>
  <si>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</si>
  <si>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</si>
  <si>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</si>
  <si>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</si>
  <si>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</si>
  <si>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</si>
  <si>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</si>
  <si>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</si>
  <si>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</si>
  <si>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</si>
  <si>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</si>
  <si>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</si>
  <si>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</si>
  <si>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</si>
  <si>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</si>
  <si>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</si>
  <si>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</si>
  <si>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</si>
  <si>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</si>
  <si>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</si>
  <si>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</si>
  <si>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</si>
  <si>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</si>
  <si>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</si>
  <si>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</si>
  <si>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</si>
  <si>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</si>
  <si>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</si>
  <si>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</si>
  <si>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</si>
  <si>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</si>
  <si>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</si>
  <si>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</si>
  <si>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</si>
  <si>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</si>
  <si>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IMPLEMENTACION DE LA ATENCION INTEGRAL A LA PRIMERA INFANCIA DE LA POBLACION AFRODESCENDIENTE DE LOS MUNICIPIOS DE BELLO, RIONEGRO, ENVIGADO, LA UNION, GUARNE Y MARINILLA.</t>
  </si>
  <si>
    <t>C2006-0030 DE 2006</t>
  </si>
  <si>
    <t>C2008-0020 DE 2008</t>
  </si>
  <si>
    <t>C2009-0029  DE 2009</t>
  </si>
  <si>
    <t>C2011-045  DE 2011</t>
  </si>
  <si>
    <t>C2012-031  DE 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</si>
  <si>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</si>
  <si>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PARA EL DESARROLLO AMBIENTAL Y SOCIAL</t>
  </si>
  <si>
    <t>FI-102-2010</t>
  </si>
  <si>
    <t>FI-117-2011</t>
  </si>
  <si>
    <t>FI-110-2012</t>
  </si>
  <si>
    <t>FI-120-2013</t>
  </si>
  <si>
    <t>FI-112-2014</t>
  </si>
  <si>
    <t>FI-126-2015</t>
  </si>
  <si>
    <t>FI-123-2016</t>
  </si>
  <si>
    <t>FI-133-2017</t>
  </si>
  <si>
    <t>FI-105-2018</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</si>
  <si>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</si>
  <si>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</si>
  <si>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</si>
  <si>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</si>
  <si>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</si>
  <si>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</si>
  <si>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</si>
  <si>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UNION TEMPORAL NUEVO AMANECER</t>
  </si>
  <si>
    <t>2021-5-10000081</t>
  </si>
  <si>
    <t>RIONEGRO, BELLO, ENVIGADO, LA UNION, NARIÑO, CONCEPCION, ALEJANDRIA, ARGELIA, GUARNE, MARINILLA,LA CEJA, COCORNA Y CARMEN DE VIBORAL.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</si>
</sst>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32"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44194.948874074071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2768</v>
      </c>
      <c r="D15" s="35"/>
      <c r="E15" s="35"/>
      <c r="F15" s="5"/>
      <c r="G15" s="32" t="s">
        <v>1168</v>
      </c>
      <c r="H15" s="103" t="s">
        <v>36</v>
      </c>
      <c r="I15" s="32" t="s">
        <v>2629</v>
      </c>
      <c r="J15" s="108" t="s">
        <v>2637</v>
      </c>
      <c r="L15" s="265" t="s">
        <v>8</v>
      </c>
      <c r="M15" s="265"/>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2767</v>
      </c>
      <c r="G20" s="5"/>
      <c r="H20" s="271"/>
      <c r="I20" s="142" t="s">
        <v>36</v>
      </c>
      <c r="J20" s="143" t="s">
        <v>103</v>
      </c>
      <c r="K20" s="144">
        <v>1501820040</v>
      </c>
      <c r="L20" s="145">
        <v>44194</v>
      </c>
      <c r="M20" s="145">
        <v>44561</v>
      </c>
      <c r="N20" s="128">
        <f>+(M20-L20)/30</f>
        <v>12.233333333333333</v>
      </c>
      <c r="O20" s="131"/>
      <c r="U20" s="127"/>
      <c r="V20" s="105">
        <f ca="1">NOW()</f>
        <v>44194.948874074071</v>
      </c>
      <c r="W20" s="105">
        <f ca="1">NOW()</f>
        <v>44194.948874074071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FUNDACOBA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2749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2743</v>
      </c>
      <c r="I48" s="111" t="s">
        <v>36</v>
      </c>
      <c r="J48" s="116" t="s">
        <v>103</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2744</v>
      </c>
      <c r="E49" s="188">
        <v>38930</v>
      </c>
      <c r="F49" s="188">
        <v>39479</v>
      </c>
      <c r="G49" s="165">
        <f t="shared" ref="G49:G107" si="2">IF(AND(E49&lt;&gt;"",F49&lt;&gt;""),((F49-E49)/30),"")</f>
        <v>18.3</v>
      </c>
      <c r="H49" s="117" t="s">
        <v>2743</v>
      </c>
      <c r="I49" s="116" t="s">
        <v>36</v>
      </c>
      <c r="J49" s="116" t="s">
        <v>103</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2745</v>
      </c>
      <c r="E50" s="188">
        <v>39498</v>
      </c>
      <c r="F50" s="188">
        <v>40045</v>
      </c>
      <c r="G50" s="165">
        <f t="shared" si="2"/>
        <v>18.233333333333334</v>
      </c>
      <c r="H50" s="117" t="s">
        <v>2743</v>
      </c>
      <c r="I50" s="116" t="s">
        <v>36</v>
      </c>
      <c r="J50" s="116" t="s">
        <v>103</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2746</v>
      </c>
      <c r="E51" s="188">
        <v>40057</v>
      </c>
      <c r="F51" s="188">
        <v>40603</v>
      </c>
      <c r="G51" s="165">
        <f t="shared" si="2"/>
        <v>18.2</v>
      </c>
      <c r="H51" s="117" t="s">
        <v>2743</v>
      </c>
      <c r="I51" s="116" t="s">
        <v>36</v>
      </c>
      <c r="J51" s="116" t="s">
        <v>103</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2747</v>
      </c>
      <c r="E52" s="188">
        <v>40616</v>
      </c>
      <c r="F52" s="188">
        <v>41166</v>
      </c>
      <c r="G52" s="165">
        <f t="shared" si="2"/>
        <v>18.333333333333332</v>
      </c>
      <c r="H52" s="117" t="s">
        <v>2743</v>
      </c>
      <c r="I52" s="116" t="s">
        <v>36</v>
      </c>
      <c r="J52" s="116" t="s">
        <v>103</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2748</v>
      </c>
      <c r="E53" s="188">
        <v>41177</v>
      </c>
      <c r="F53" s="188">
        <v>41722</v>
      </c>
      <c r="G53" s="165">
        <f t="shared" si="2"/>
        <v>18.166666666666668</v>
      </c>
      <c r="H53" s="117" t="s">
        <v>2743</v>
      </c>
      <c r="I53" s="116" t="s">
        <v>36</v>
      </c>
      <c r="J53" s="116" t="s">
        <v>103</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54" t="s">
        <v>2675</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52563701.400000006</v>
      </c>
      <c r="F185" s="93"/>
      <c r="G185" s="94"/>
      <c r="H185" s="89"/>
      <c r="I185" s="91" t="s">
        <v>2632</v>
      </c>
      <c r="J185" s="177">
        <f>M179</f>
        <v>0.02</v>
      </c>
      <c r="K185" s="250" t="s">
        <v>2633</v>
      </c>
      <c r="L185" s="250"/>
      <c r="M185" s="95">
        <f>+J185*K20</f>
        <v>30036400.800000001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48" zoomScale="85" zoomScaleNormal="85" zoomScaleSheetLayoutView="40" zoomScalePageLayoutView="40" workbookViewId="0">
      <selection activeCell="H54" sqref="H5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44194.948874074071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2768</v>
      </c>
      <c r="D15" s="35"/>
      <c r="E15" s="35"/>
      <c r="F15" s="5"/>
      <c r="G15" s="32" t="s">
        <v>1168</v>
      </c>
      <c r="H15" s="103" t="s">
        <v>36</v>
      </c>
      <c r="I15" s="32" t="s">
        <v>2629</v>
      </c>
      <c r="J15" s="108" t="s">
        <v>2637</v>
      </c>
      <c r="L15" s="265" t="s">
        <v>8</v>
      </c>
      <c r="M15" s="265"/>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2767</v>
      </c>
      <c r="G20" s="5"/>
      <c r="H20" s="271"/>
      <c r="I20" s="142" t="s">
        <v>36</v>
      </c>
      <c r="J20" s="143" t="s">
        <v>103</v>
      </c>
      <c r="K20" s="144">
        <v>1501820040</v>
      </c>
      <c r="L20" s="145">
        <v>44194</v>
      </c>
      <c r="M20" s="145">
        <v>44561</v>
      </c>
      <c r="N20" s="128">
        <f>+(M20-L20)/30</f>
        <v>12.233333333333333</v>
      </c>
      <c r="O20" s="131"/>
      <c r="U20" s="127"/>
      <c r="V20" s="105">
        <f ca="1">NOW()</f>
        <v>44194.948874074071</v>
      </c>
      <c r="W20" s="105">
        <f ca="1">NOW()</f>
        <v>44194.948874074071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CORPORACION PARA EL DESARROLLO ETNOCULTURAL EDUCAR</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2766</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2750</v>
      </c>
      <c r="C48" s="119" t="s">
        <v>32</v>
      </c>
      <c r="D48" s="116" t="s">
        <v>2751</v>
      </c>
      <c r="E48" s="138">
        <v>40198</v>
      </c>
      <c r="F48" s="138">
        <v>40532</v>
      </c>
      <c r="G48" s="165">
        <f>IF(AND(E48&lt;&gt;"",F48&lt;&gt;""),((F48-E48)/30),"")</f>
        <v>11.133333333333333</v>
      </c>
      <c r="H48" s="117" t="s">
        <v>2769</v>
      </c>
      <c r="I48" s="116" t="s">
        <v>36</v>
      </c>
      <c r="J48" s="116" t="s">
        <v>103</v>
      </c>
      <c r="K48" s="118">
        <v>5700000</v>
      </c>
      <c r="L48" s="119" t="s">
        <v>1148</v>
      </c>
      <c r="M48" s="113">
        <v>1</v>
      </c>
      <c r="N48" s="119" t="s">
        <v>27</v>
      </c>
      <c r="O48" s="119" t="s">
        <v>1148</v>
      </c>
      <c r="P48" s="79"/>
    </row>
    <row r="49" spans="1:16" s="6" customFormat="1" ht="24.75" customHeight="1" x14ac:dyDescent="0.25">
      <c r="A49" s="136">
        <v>2</v>
      </c>
      <c r="B49" s="117" t="s">
        <v>2750</v>
      </c>
      <c r="C49" s="119" t="s">
        <v>32</v>
      </c>
      <c r="D49" s="116" t="s">
        <v>2752</v>
      </c>
      <c r="E49" s="138">
        <v>40557</v>
      </c>
      <c r="F49" s="138">
        <v>40891</v>
      </c>
      <c r="G49" s="165">
        <f t="shared" ref="G49:G107" si="1">IF(AND(E49&lt;&gt;"",F49&lt;&gt;""),((F49-E49)/30),"")</f>
        <v>11.133333333333333</v>
      </c>
      <c r="H49" s="117" t="s">
        <v>2769</v>
      </c>
      <c r="I49" s="116" t="s">
        <v>36</v>
      </c>
      <c r="J49" s="116" t="s">
        <v>103</v>
      </c>
      <c r="K49" s="118">
        <v>7000000</v>
      </c>
      <c r="L49" s="119" t="s">
        <v>1148</v>
      </c>
      <c r="M49" s="113">
        <v>1</v>
      </c>
      <c r="N49" s="119" t="s">
        <v>27</v>
      </c>
      <c r="O49" s="119" t="s">
        <v>1148</v>
      </c>
      <c r="P49" s="79"/>
    </row>
    <row r="50" spans="1:16" s="6" customFormat="1" ht="24.75" customHeight="1" x14ac:dyDescent="0.25">
      <c r="A50" s="136">
        <v>3</v>
      </c>
      <c r="B50" s="117" t="s">
        <v>2750</v>
      </c>
      <c r="C50" s="119" t="s">
        <v>32</v>
      </c>
      <c r="D50" s="116" t="s">
        <v>2753</v>
      </c>
      <c r="E50" s="138">
        <v>40920</v>
      </c>
      <c r="F50" s="138">
        <v>41256</v>
      </c>
      <c r="G50" s="165">
        <f t="shared" si="1"/>
        <v>11.2</v>
      </c>
      <c r="H50" s="117" t="s">
        <v>2769</v>
      </c>
      <c r="I50" s="116" t="s">
        <v>36</v>
      </c>
      <c r="J50" s="116" t="s">
        <v>103</v>
      </c>
      <c r="K50" s="118">
        <v>8500000</v>
      </c>
      <c r="L50" s="119" t="s">
        <v>1148</v>
      </c>
      <c r="M50" s="113">
        <v>1</v>
      </c>
      <c r="N50" s="119" t="s">
        <v>27</v>
      </c>
      <c r="O50" s="119" t="s">
        <v>1148</v>
      </c>
      <c r="P50" s="79"/>
    </row>
    <row r="51" spans="1:16" s="6" customFormat="1" ht="24.75" customHeight="1" outlineLevel="1" x14ac:dyDescent="0.25">
      <c r="A51" s="136">
        <v>4</v>
      </c>
      <c r="B51" s="117" t="s">
        <v>2750</v>
      </c>
      <c r="C51" s="119" t="s">
        <v>32</v>
      </c>
      <c r="D51" s="116" t="s">
        <v>2754</v>
      </c>
      <c r="E51" s="138">
        <v>41291</v>
      </c>
      <c r="F51" s="138">
        <v>41625</v>
      </c>
      <c r="G51" s="165">
        <f t="shared" si="1"/>
        <v>11.133333333333333</v>
      </c>
      <c r="H51" s="117" t="s">
        <v>2769</v>
      </c>
      <c r="I51" s="116" t="s">
        <v>36</v>
      </c>
      <c r="J51" s="116" t="s">
        <v>103</v>
      </c>
      <c r="K51" s="118">
        <v>11000000</v>
      </c>
      <c r="L51" s="119" t="s">
        <v>1148</v>
      </c>
      <c r="M51" s="113">
        <v>1</v>
      </c>
      <c r="N51" s="119" t="s">
        <v>27</v>
      </c>
      <c r="O51" s="119" t="s">
        <v>1148</v>
      </c>
      <c r="P51" s="79"/>
    </row>
    <row r="52" spans="1:16" s="7" customFormat="1" ht="24.75" customHeight="1" outlineLevel="1" x14ac:dyDescent="0.25">
      <c r="A52" s="137">
        <v>5</v>
      </c>
      <c r="B52" s="117" t="s">
        <v>2750</v>
      </c>
      <c r="C52" s="119" t="s">
        <v>32</v>
      </c>
      <c r="D52" s="116" t="s">
        <v>2755</v>
      </c>
      <c r="E52" s="138">
        <v>41655</v>
      </c>
      <c r="F52" s="138">
        <v>41989</v>
      </c>
      <c r="G52" s="165">
        <f t="shared" si="1"/>
        <v>11.133333333333333</v>
      </c>
      <c r="H52" s="117" t="s">
        <v>2769</v>
      </c>
      <c r="I52" s="116" t="s">
        <v>36</v>
      </c>
      <c r="J52" s="116" t="s">
        <v>103</v>
      </c>
      <c r="K52" s="118">
        <v>13400000</v>
      </c>
      <c r="L52" s="119" t="s">
        <v>1148</v>
      </c>
      <c r="M52" s="113">
        <v>1</v>
      </c>
      <c r="N52" s="119" t="s">
        <v>27</v>
      </c>
      <c r="O52" s="119" t="s">
        <v>1148</v>
      </c>
      <c r="P52" s="80"/>
    </row>
    <row r="53" spans="1:16" s="7" customFormat="1" ht="24.75" customHeight="1" outlineLevel="1" x14ac:dyDescent="0.25">
      <c r="A53" s="137">
        <v>6</v>
      </c>
      <c r="B53" s="117" t="s">
        <v>2750</v>
      </c>
      <c r="C53" s="119" t="s">
        <v>32</v>
      </c>
      <c r="D53" s="116" t="s">
        <v>2756</v>
      </c>
      <c r="E53" s="138">
        <v>42031</v>
      </c>
      <c r="F53" s="138">
        <v>42353</v>
      </c>
      <c r="G53" s="165">
        <f t="shared" si="1"/>
        <v>10.733333333333333</v>
      </c>
      <c r="H53" s="117" t="s">
        <v>2769</v>
      </c>
      <c r="I53" s="116" t="s">
        <v>36</v>
      </c>
      <c r="J53" s="116" t="s">
        <v>103</v>
      </c>
      <c r="K53" s="118">
        <v>16200000</v>
      </c>
      <c r="L53" s="119" t="s">
        <v>1148</v>
      </c>
      <c r="M53" s="113">
        <v>1</v>
      </c>
      <c r="N53" s="119" t="s">
        <v>27</v>
      </c>
      <c r="O53" s="119" t="s">
        <v>1148</v>
      </c>
      <c r="P53" s="80"/>
    </row>
    <row r="54" spans="1:16" s="7" customFormat="1" ht="24.75" customHeight="1" outlineLevel="1" x14ac:dyDescent="0.25">
      <c r="A54" s="137">
        <v>7</v>
      </c>
      <c r="B54" s="117" t="s">
        <v>2750</v>
      </c>
      <c r="C54" s="119" t="s">
        <v>32</v>
      </c>
      <c r="D54" s="116" t="s">
        <v>2757</v>
      </c>
      <c r="E54" s="138">
        <v>42389</v>
      </c>
      <c r="F54" s="138">
        <v>42724</v>
      </c>
      <c r="G54" s="165">
        <f t="shared" si="1"/>
        <v>11.166666666666666</v>
      </c>
      <c r="H54" s="117" t="s">
        <v>2769</v>
      </c>
      <c r="I54" s="116" t="s">
        <v>36</v>
      </c>
      <c r="J54" s="116" t="s">
        <v>103</v>
      </c>
      <c r="K54" s="118">
        <v>18000000</v>
      </c>
      <c r="L54" s="119" t="s">
        <v>1148</v>
      </c>
      <c r="M54" s="113">
        <v>1</v>
      </c>
      <c r="N54" s="119" t="s">
        <v>27</v>
      </c>
      <c r="O54" s="119" t="s">
        <v>1148</v>
      </c>
      <c r="P54" s="80"/>
    </row>
    <row r="55" spans="1:16" s="7" customFormat="1" ht="24.75" customHeight="1" outlineLevel="1" x14ac:dyDescent="0.25">
      <c r="A55" s="137">
        <v>8</v>
      </c>
      <c r="B55" s="117" t="s">
        <v>2750</v>
      </c>
      <c r="C55" s="119" t="s">
        <v>32</v>
      </c>
      <c r="D55" s="116" t="s">
        <v>2758</v>
      </c>
      <c r="E55" s="138">
        <v>42753</v>
      </c>
      <c r="F55" s="138">
        <v>43087</v>
      </c>
      <c r="G55" s="165">
        <f t="shared" si="1"/>
        <v>11.133333333333333</v>
      </c>
      <c r="H55" s="117" t="s">
        <v>2769</v>
      </c>
      <c r="I55" s="116" t="s">
        <v>36</v>
      </c>
      <c r="J55" s="116" t="s">
        <v>103</v>
      </c>
      <c r="K55" s="118">
        <v>19900000</v>
      </c>
      <c r="L55" s="119" t="s">
        <v>1148</v>
      </c>
      <c r="M55" s="113">
        <v>1</v>
      </c>
      <c r="N55" s="119" t="s">
        <v>27</v>
      </c>
      <c r="O55" s="119" t="s">
        <v>1148</v>
      </c>
      <c r="P55" s="80"/>
    </row>
    <row r="56" spans="1:16" s="7" customFormat="1" ht="24.75" customHeight="1" outlineLevel="1" x14ac:dyDescent="0.25">
      <c r="A56" s="137">
        <v>9</v>
      </c>
      <c r="B56" s="117" t="s">
        <v>2750</v>
      </c>
      <c r="C56" s="119" t="s">
        <v>32</v>
      </c>
      <c r="D56" s="116" t="s">
        <v>2759</v>
      </c>
      <c r="E56" s="138">
        <v>43118</v>
      </c>
      <c r="F56" s="138">
        <v>43452</v>
      </c>
      <c r="G56" s="165">
        <f t="shared" si="1"/>
        <v>11.133333333333333</v>
      </c>
      <c r="H56" s="117" t="s">
        <v>2769</v>
      </c>
      <c r="I56" s="116" t="s">
        <v>36</v>
      </c>
      <c r="J56" s="116" t="s">
        <v>103</v>
      </c>
      <c r="K56" s="118">
        <v>21654000</v>
      </c>
      <c r="L56" s="119" t="s">
        <v>1148</v>
      </c>
      <c r="M56" s="113">
        <v>1</v>
      </c>
      <c r="N56" s="119" t="s">
        <v>27</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2765</v>
      </c>
      <c r="E114" s="188">
        <v>44166</v>
      </c>
      <c r="F114" s="188">
        <v>44773</v>
      </c>
      <c r="G114" s="165">
        <f>IF(AND(E114&lt;&gt;"",F114&lt;&gt;""),((F114-E114)/30),"")</f>
        <v>20.233333333333334</v>
      </c>
      <c r="H114" s="115" t="s">
        <v>2764</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46" t="s">
        <v>2675</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52563701.400000006</v>
      </c>
      <c r="F185" s="93"/>
      <c r="G185" s="94"/>
      <c r="H185" s="89"/>
      <c r="I185" s="91" t="s">
        <v>2632</v>
      </c>
      <c r="J185" s="177">
        <f>M179</f>
        <v>0.02</v>
      </c>
      <c r="K185" s="250" t="s">
        <v>2633</v>
      </c>
      <c r="L185" s="250"/>
      <c r="M185" s="95">
        <f>+J185*K20</f>
        <v>30036400.800000001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2">
        <v>43033</v>
      </c>
      <c r="D193" s="5"/>
      <c r="E193" s="193">
        <v>1479</v>
      </c>
      <c r="F193" s="5"/>
      <c r="G193" s="5"/>
      <c r="H193" s="140" t="s">
        <v>2760</v>
      </c>
      <c r="J193" s="5"/>
      <c r="K193" s="121">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2760</v>
      </c>
      <c r="D211" s="21"/>
      <c r="G211" s="27" t="s">
        <v>2625</v>
      </c>
      <c r="H211" s="194" t="s">
        <v>2763</v>
      </c>
      <c r="J211" s="27" t="s">
        <v>2627</v>
      </c>
      <c r="K211" s="195" t="s">
        <v>2763</v>
      </c>
      <c r="L211" s="21"/>
      <c r="M211" s="21"/>
      <c r="N211" s="21"/>
      <c r="O211" s="8"/>
    </row>
    <row r="212" spans="1:15" x14ac:dyDescent="0.25">
      <c r="A212" s="9"/>
      <c r="B212" s="27" t="s">
        <v>2624</v>
      </c>
      <c r="C212" s="140" t="s">
        <v>2760</v>
      </c>
      <c r="D212" s="21"/>
      <c r="G212" s="27" t="s">
        <v>2626</v>
      </c>
      <c r="H212" s="141" t="s">
        <v>2761</v>
      </c>
      <c r="J212" s="27" t="s">
        <v>2628</v>
      </c>
      <c r="K212" s="191"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44194.948874074071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44194.948874074071</v>
      </c>
      <c r="W20" s="105">
        <f ca="1">NOW()</f>
        <v>44194.948874074071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2675</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44194.948874074071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44194.948874074071</v>
      </c>
      <c r="W20" s="105">
        <f ca="1">NOW()</f>
        <v>44194.948874074071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2675</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44194.948874074071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44194.948874074071</v>
      </c>
      <c r="W20" s="105">
        <f ca="1">NOW()</f>
        <v>44194.948874074071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2673</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44194.948874074071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44194.948874074071</v>
      </c>
      <c r="W20" s="105">
        <f ca="1">NOW()</f>
        <v>44194.948874074071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2673</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2020-12-30T03:47:07Z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