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Sierra 23\2021-52-1000143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<sst xmlns="http://schemas.openxmlformats.org/spreadsheetml/2006/main" count="3295" uniqueCount="2705">
  <si>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</si>
  <si>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</si>
  <si>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</si>
  <si>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</si>
  <si>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</si>
  <si>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</si>
  <si>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</si>
  <si>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</si>
  <si>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</si>
  <si>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</si>
  <si>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</si>
  <si>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</si>
  <si>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</si>
  <si>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</si>
  <si>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</si>
  <si>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</si>
  <si>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</si>
  <si>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</si>
  <si>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</si>
  <si>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</si>
  <si>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</si>
  <si>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</si>
  <si>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</si>
  <si>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</si>
  <si>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</si>
  <si>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</si>
  <si>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</si>
  <si>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</si>
  <si>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</si>
  <si>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</si>
  <si>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</si>
  <si>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</si>
  <si>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</si>
  <si>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</si>
  <si>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</si>
  <si>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</si>
  <si>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</si>
  <si>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</si>
  <si>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</si>
  <si>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</si>
  <si>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</si>
  <si>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</si>
  <si>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</si>
  <si>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</si>
  <si>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</si>
  <si>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</si>
  <si>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</si>
  <si>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</si>
  <si>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</si>
  <si>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</si>
  <si>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</si>
  <si>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</si>
  <si>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</si>
  <si>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</si>
  <si>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</si>
  <si>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</si>
  <si>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</si>
  <si>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</si>
  <si>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</si>
  <si>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</si>
  <si>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</si>
  <si>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</si>
  <si>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</si>
  <si>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</si>
  <si>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</si>
  <si>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</si>
  <si>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</si>
  <si>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</si>
  <si>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</si>
  <si>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</si>
  <si>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</si>
  <si>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</si>
  <si>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</si>
  <si>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</si>
  <si>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</si>
  <si>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</si>
  <si>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</si>
  <si>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</si>
  <si>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</si>
  <si>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</si>
  <si>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</si>
  <si>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</si>
  <si>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</si>
  <si>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</si>
  <si>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</si>
  <si>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</si>
  <si>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</si>
  <si>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</si>
  <si>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</si>
  <si>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</si>
  <si>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</si>
  <si>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</si>
  <si>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</si>
  <si>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</si>
  <si>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</si>
  <si>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</si>
  <si>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</si>
  <si>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</si>
  <si>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</si>
  <si>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</si>
  <si>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</si>
  <si>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</si>
  <si>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</si>
  <si>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</si>
  <si>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</si>
  <si>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</si>
  <si>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</si>
  <si>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</si>
  <si>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</si>
  <si>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</si>
  <si>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</si>
  <si>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</si>
  <si>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</si>
  <si>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</si>
  <si>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</si>
  <si>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</si>
  <si>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</si>
  <si>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</si>
  <si>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</si>
  <si>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</si>
  <si>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</si>
  <si>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</si>
  <si>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</si>
  <si>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</si>
  <si>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</si>
  <si>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</si>
  <si>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</si>
  <si>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</si>
  <si>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</si>
  <si>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</si>
  <si>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</si>
  <si>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</si>
  <si>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</si>
  <si>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</si>
  <si>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</si>
  <si>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</si>
  <si>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</si>
  <si>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</si>
  <si>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</si>
  <si>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</si>
  <si>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</si>
  <si>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</si>
  <si>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</si>
  <si>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</si>
  <si>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</si>
  <si>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</si>
  <si>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</si>
  <si>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</si>
  <si>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</si>
  <si>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</si>
  <si>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</si>
  <si>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</si>
  <si>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</si>
  <si>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</si>
  <si>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</si>
  <si>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</si>
  <si>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</si>
  <si>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</si>
  <si>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</si>
  <si>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</si>
  <si>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</si>
  <si>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</si>
  <si>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</si>
  <si>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</si>
  <si>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</si>
  <si>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</si>
  <si>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</si>
  <si>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</si>
  <si>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</si>
  <si>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</si>
  <si>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</si>
  <si>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</si>
  <si>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</si>
  <si>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</si>
  <si>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</si>
  <si>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</si>
  <si>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</si>
  <si>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</si>
  <si>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</si>
  <si>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</si>
  <si>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</si>
  <si>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</si>
  <si>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</si>
  <si>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</si>
  <si>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</si>
  <si>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</si>
  <si>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</si>
  <si>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</si>
  <si>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</si>
  <si>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</si>
  <si>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</si>
  <si>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</si>
  <si>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</si>
  <si>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</si>
  <si>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</si>
  <si>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</si>
  <si>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</si>
  <si>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</si>
  <si>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</si>
  <si>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</si>
  <si>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</si>
  <si>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</si>
  <si>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</si>
  <si>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</si>
  <si>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</si>
  <si>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</si>
  <si>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</si>
  <si>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</si>
  <si>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</si>
  <si>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</si>
  <si>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</si>
  <si>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</si>
  <si>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</si>
  <si>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</si>
  <si>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</si>
  <si>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</si>
  <si>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</si>
  <si>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</si>
  <si>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</si>
  <si>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</si>
  <si>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</si>
  <si>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</si>
  <si>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</si>
  <si>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</si>
  <si>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</si>
  <si>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</si>
  <si>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</si>
  <si>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</si>
  <si>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</si>
  <si>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</si>
  <si>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</si>
  <si>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</si>
  <si>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</si>
  <si>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</si>
  <si>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</si>
  <si>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</si>
  <si>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</si>
  <si>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</si>
  <si>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</si>
  <si>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</si>
  <si>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</si>
  <si>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</si>
  <si>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</si>
  <si>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</si>
  <si>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</si>
  <si>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</si>
  <si>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</si>
  <si>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</si>
  <si>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</si>
  <si>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</si>
  <si>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</si>
  <si>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</si>
  <si>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</si>
  <si>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</si>
  <si>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</si>
  <si>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</si>
  <si>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</si>
  <si>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</si>
  <si>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</si>
  <si>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</si>
  <si>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</si>
  <si>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</si>
  <si>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</si>
  <si>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</si>
  <si>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</si>
  <si>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</si>
  <si>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</si>
  <si>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</si>
  <si>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</si>
  <si>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</si>
  <si>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</si>
  <si>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</si>
  <si>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</si>
  <si>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</si>
  <si>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</si>
  <si>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</si>
  <si>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</si>
  <si>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</si>
  <si>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</si>
  <si>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</si>
  <si>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</si>
  <si>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</si>
  <si>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</si>
  <si>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</si>
  <si>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</si>
  <si>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</si>
  <si>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</si>
  <si>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</si>
  <si>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</si>
  <si>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</si>
  <si>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</si>
  <si>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</si>
  <si>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</si>
  <si>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</si>
  <si>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</si>
  <si>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</si>
  <si>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</si>
  <si>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</si>
  <si>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</si>
  <si>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</si>
  <si>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</si>
  <si>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</si>
  <si>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</si>
  <si>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</si>
  <si>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</si>
  <si>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</si>
  <si>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</si>
  <si>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</si>
  <si>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</si>
  <si>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</si>
  <si>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</si>
  <si>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</si>
  <si>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</si>
  <si>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</si>
  <si>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</si>
  <si>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</si>
  <si>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</si>
  <si>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</si>
  <si>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</si>
  <si>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</si>
  <si>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</si>
  <si>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</si>
  <si>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</si>
  <si>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</si>
  <si>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</si>
  <si>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</si>
  <si>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</si>
  <si>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</si>
  <si>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</si>
  <si>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</si>
  <si>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</si>
  <si>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</si>
  <si>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</si>
  <si>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</si>
  <si>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</si>
  <si>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</si>
  <si>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</si>
  <si>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</si>
  <si>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</si>
  <si>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</si>
  <si>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</si>
  <si>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</si>
  <si>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</si>
  <si>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</si>
  <si>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</si>
  <si>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</si>
  <si>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</si>
  <si>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</si>
  <si>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</si>
  <si>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</si>
  <si>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</si>
  <si>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</si>
  <si>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</si>
  <si>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</si>
  <si>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</si>
  <si>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</si>
  <si>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</si>
  <si>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</si>
  <si>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</si>
  <si>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</si>
  <si>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</si>
  <si>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</si>
  <si>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</si>
  <si>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</si>
  <si>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</si>
  <si>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</si>
  <si>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</si>
  <si>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</si>
  <si>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</si>
  <si>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</si>
  <si>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</si>
  <si>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</si>
  <si>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</si>
  <si>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</si>
  <si>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</si>
  <si>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</si>
  <si>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</si>
  <si>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</si>
  <si>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</si>
  <si>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</si>
  <si>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</si>
  <si>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</si>
  <si>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</si>
  <si>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</si>
  <si>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</si>
  <si>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</si>
  <si>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</si>
  <si>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</si>
  <si>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</si>
  <si>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</si>
  <si>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</si>
  <si>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</si>
  <si>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</si>
  <si>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</si>
  <si>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</si>
  <si>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</si>
  <si>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</si>
  <si>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</si>
  <si>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</si>
  <si>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</si>
  <si>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</si>
  <si>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</si>
  <si>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</si>
  <si>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</si>
  <si>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</si>
  <si>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</si>
  <si>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</si>
  <si>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</si>
  <si>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</si>
  <si>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</si>
  <si>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</si>
  <si>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</si>
  <si>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</si>
  <si>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</si>
  <si>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</si>
  <si>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</si>
  <si>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</si>
  <si>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</si>
  <si>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</si>
  <si>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</si>
  <si>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</si>
  <si>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</si>
  <si>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</si>
  <si>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</si>
  <si>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</si>
  <si>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</si>
  <si>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</si>
  <si>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</si>
  <si>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</si>
  <si>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</si>
  <si>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</si>
  <si>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</si>
  <si>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</si>
  <si>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</si>
  <si>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</si>
  <si>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</si>
  <si>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</si>
  <si>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</si>
  <si>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</si>
  <si>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</si>
  <si>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</si>
  <si>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</si>
  <si>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</si>
  <si>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</si>
  <si>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</si>
  <si>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</si>
  <si>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</si>
  <si>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</si>
  <si>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</si>
  <si>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</si>
  <si>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</si>
  <si>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</si>
  <si>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</si>
  <si>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</si>
  <si>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</si>
  <si>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</si>
  <si>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</si>
  <si>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</si>
  <si>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</si>
  <si>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</si>
  <si>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</si>
  <si>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</si>
  <si>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</si>
  <si>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</si>
  <si>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</si>
  <si>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</si>
  <si>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</si>
  <si>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</si>
  <si>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</si>
  <si>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</si>
  <si>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</si>
  <si>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</si>
  <si>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</si>
  <si>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</si>
  <si>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</si>
  <si>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</si>
  <si>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</si>
  <si>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</si>
  <si>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</si>
  <si>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</si>
  <si>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</si>
  <si>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</si>
  <si>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</si>
  <si>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</si>
  <si>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</si>
  <si>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</si>
  <si>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</si>
  <si>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</si>
  <si>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</si>
  <si>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</si>
  <si>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</si>
  <si>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</si>
  <si>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</si>
  <si>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</si>
  <si>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</si>
  <si>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</si>
  <si>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</si>
  <si>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</si>
  <si>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</si>
  <si>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</si>
  <si>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</si>
  <si>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</si>
  <si>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</si>
  <si>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</si>
  <si>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</si>
  <si>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</si>
  <si>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</si>
  <si>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</si>
  <si>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</si>
  <si>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</si>
  <si>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</si>
  <si>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</si>
  <si>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</si>
  <si>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</si>
  <si>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</si>
  <si>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</si>
  <si>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</si>
  <si>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</si>
  <si>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</si>
  <si>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</si>
  <si>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</si>
  <si>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</si>
  <si>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</si>
  <si>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</si>
  <si>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</si>
  <si>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</si>
  <si>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</si>
  <si>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</si>
  <si>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</si>
  <si>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</si>
  <si>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</si>
  <si>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</si>
  <si>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</si>
  <si>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</si>
  <si>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</si>
  <si>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</si>
  <si>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</si>
  <si>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</si>
  <si>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</si>
  <si>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</si>
  <si>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</si>
  <si>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</si>
  <si>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</si>
  <si>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</si>
  <si>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</si>
  <si>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</si>
  <si>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</si>
  <si>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</si>
  <si>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</si>
  <si>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</si>
  <si>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</si>
  <si>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</si>
  <si>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</si>
  <si>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</si>
  <si>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</si>
  <si>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</si>
  <si>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</si>
  <si>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</si>
  <si>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</si>
  <si>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</si>
  <si>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</si>
  <si>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</si>
  <si>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</si>
  <si>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</si>
  <si>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</si>
  <si>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</si>
  <si>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</si>
  <si>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</si>
  <si>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</si>
  <si>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</si>
  <si>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</si>
  <si>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</si>
  <si>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</si>
  <si>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</si>
  <si>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</si>
  <si>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</si>
  <si>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</si>
  <si>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</si>
  <si>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</si>
  <si>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</si>
  <si>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</si>
  <si>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</si>
  <si>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</si>
  <si>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</si>
  <si>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</si>
  <si>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</si>
  <si>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</si>
  <si>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</si>
  <si>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</si>
  <si>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</si>
  <si>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</si>
  <si>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</si>
  <si>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</si>
  <si>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</si>
  <si>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</si>
  <si>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</si>
  <si>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</si>
  <si>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</si>
  <si>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</si>
  <si>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</si>
  <si>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</si>
  <si>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</si>
  <si>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</si>
  <si>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</si>
  <si>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</si>
  <si>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</si>
  <si>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</si>
  <si>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</si>
  <si>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</si>
  <si>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</si>
  <si>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</si>
  <si>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</si>
  <si>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</si>
  <si>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</si>
  <si>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</si>
  <si>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</si>
  <si>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</si>
  <si>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</si>
  <si>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</si>
  <si>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</si>
  <si>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</si>
  <si>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</si>
  <si>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</si>
  <si>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</si>
  <si>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</si>
  <si>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</si>
  <si>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</si>
  <si>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</si>
  <si>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</si>
  <si>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</si>
  <si>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</si>
  <si>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</si>
  <si>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</si>
  <si>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</si>
  <si>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</si>
  <si>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</si>
  <si>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</si>
  <si>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</si>
  <si>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</si>
  <si>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</si>
  <si>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</si>
  <si>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</si>
  <si>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</si>
  <si>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</si>
  <si>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</si>
  <si>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</si>
  <si>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</si>
  <si>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</si>
  <si>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</si>
  <si>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</si>
  <si>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</si>
  <si>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</si>
  <si>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</si>
  <si>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</si>
  <si>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</si>
  <si>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</si>
  <si>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</si>
  <si>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</si>
  <si>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</si>
  <si>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</si>
  <si>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</si>
  <si>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</si>
  <si>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</si>
  <si>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</si>
  <si>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</si>
  <si>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</si>
  <si>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</si>
  <si>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</si>
  <si>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</si>
  <si>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</si>
  <si>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</si>
  <si>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</si>
  <si>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</si>
  <si>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</si>
  <si>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</si>
  <si>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</si>
  <si>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</si>
  <si>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</si>
  <si>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</si>
  <si>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</si>
  <si>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</si>
  <si>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</si>
  <si>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</si>
  <si>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</si>
  <si>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</si>
  <si>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</si>
  <si>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</si>
  <si>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</si>
  <si>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</si>
  <si>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</si>
  <si>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</si>
  <si>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</si>
  <si>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</si>
  <si>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</si>
  <si>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</si>
  <si>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</si>
  <si>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</si>
  <si>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</si>
  <si>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</si>
  <si>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</si>
  <si>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</si>
  <si>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</si>
  <si>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</si>
  <si>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</si>
  <si>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</si>
  <si>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</si>
  <si>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</si>
  <si>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</si>
  <si>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</si>
  <si>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</si>
  <si>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</si>
  <si>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</si>
  <si>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</si>
  <si>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</si>
  <si>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</si>
  <si>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</si>
  <si>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</si>
  <si>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</si>
  <si>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</si>
  <si>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</si>
  <si>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</si>
  <si>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</si>
  <si>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</si>
  <si>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</si>
  <si>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</si>
  <si>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</si>
  <si>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</si>
  <si>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</si>
  <si>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</si>
  <si>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</si>
  <si>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</si>
  <si>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</si>
  <si>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</si>
  <si>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</si>
  <si>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</si>
  <si>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</si>
  <si>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</si>
  <si>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</si>
  <si>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</si>
  <si>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</si>
  <si>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</si>
  <si>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</si>
  <si>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</si>
  <si>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</si>
  <si>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</si>
  <si>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</si>
  <si>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</si>
  <si>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</si>
  <si>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</si>
  <si>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</si>
  <si>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</si>
  <si>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</si>
  <si>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</si>
  <si>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</si>
  <si>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</si>
  <si>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</si>
  <si>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</si>
  <si>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</si>
  <si>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</si>
  <si>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</si>
  <si>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</si>
  <si>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</si>
  <si>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</si>
  <si>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</si>
  <si>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</si>
  <si>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</si>
  <si>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</si>
  <si>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</si>
  <si>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</si>
  <si>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</si>
  <si>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</si>
  <si>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</si>
  <si>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</si>
  <si>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</si>
  <si>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</si>
  <si>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</si>
  <si>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</si>
  <si>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</si>
  <si>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</si>
  <si>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</si>
  <si>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</si>
  <si>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</si>
  <si>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</si>
  <si>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</si>
  <si>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</si>
  <si>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</si>
  <si>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</si>
  <si>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</si>
  <si>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</si>
  <si>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</si>
  <si>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</si>
  <si>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</si>
  <si>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</si>
  <si>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</si>
  <si>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</si>
  <si>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</si>
  <si>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</si>
  <si>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</si>
  <si>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</si>
  <si>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</si>
  <si>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</si>
  <si>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</si>
  <si>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</si>
  <si>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</si>
  <si>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</si>
  <si>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</si>
  <si>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</si>
  <si>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</si>
  <si>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</si>
  <si>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</si>
  <si>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</si>
  <si>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</si>
  <si>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</si>
  <si>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</si>
  <si>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</si>
  <si>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</si>
  <si>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</si>
  <si>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</si>
  <si>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</si>
  <si>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</si>
  <si>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</si>
  <si>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</si>
  <si>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</si>
  <si>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</si>
  <si>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</si>
  <si>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</si>
  <si>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</si>
  <si>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</si>
  <si>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</si>
  <si>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</si>
  <si>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</si>
  <si>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</si>
  <si>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</si>
  <si>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</si>
  <si>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</si>
  <si>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</si>
  <si>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</si>
  <si>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</si>
  <si>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</si>
  <si>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</si>
  <si>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</si>
  <si>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</si>
  <si>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</si>
  <si>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</si>
  <si>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</si>
  <si>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</si>
  <si>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</si>
  <si>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</si>
  <si>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</si>
  <si>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</si>
  <si>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</si>
  <si>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</si>
  <si>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</si>
  <si>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</si>
  <si>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</si>
  <si>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</si>
  <si>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</si>
  <si>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</si>
  <si>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</si>
  <si>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</si>
  <si>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</si>
  <si>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</si>
  <si>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</si>
  <si>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</si>
  <si>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</si>
  <si>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</si>
  <si>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</si>
  <si>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</si>
  <si>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</si>
  <si>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</si>
  <si>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</si>
  <si>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</si>
  <si>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</si>
  <si>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</si>
  <si>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</si>
  <si>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</si>
  <si>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</si>
  <si>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</si>
  <si>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</si>
  <si>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</si>
  <si>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</si>
  <si>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</si>
  <si>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</si>
  <si>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</si>
  <si>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</si>
  <si>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</si>
  <si>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</si>
  <si>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</si>
  <si>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</si>
  <si>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</si>
  <si>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</si>
  <si>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</si>
  <si>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</si>
  <si>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</si>
  <si>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</si>
  <si>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</si>
  <si>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</si>
  <si>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</si>
  <si>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</si>
  <si>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</si>
  <si>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</si>
  <si>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</si>
  <si>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</si>
  <si>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</si>
  <si>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</si>
  <si>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</si>
  <si>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</si>
  <si>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</si>
  <si>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</si>
  <si>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</si>
  <si>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</si>
  <si>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</si>
  <si>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</si>
  <si>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</si>
  <si>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</si>
  <si>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</si>
  <si>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</si>
  <si>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</si>
  <si>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</si>
  <si>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</si>
  <si>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</si>
  <si>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</si>
  <si>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</si>
  <si>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</si>
  <si>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</si>
  <si>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</si>
  <si>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</si>
  <si>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</si>
  <si>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</si>
  <si>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</si>
  <si>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</si>
  <si>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</si>
  <si>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</si>
  <si>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</si>
  <si>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</si>
  <si>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</si>
  <si>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</si>
  <si>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</si>
  <si>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</si>
  <si>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</si>
  <si>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</si>
  <si>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</si>
  <si>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</si>
  <si>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</si>
  <si>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</si>
  <si>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</si>
  <si>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</si>
  <si>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</si>
  <si>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</si>
  <si>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</si>
  <si>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</si>
  <si>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</si>
  <si>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</si>
  <si>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</si>
  <si>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</si>
  <si>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</si>
  <si>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</si>
  <si>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</si>
  <si>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</si>
  <si>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</si>
  <si>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</si>
  <si>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</si>
  <si>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</si>
  <si>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</si>
  <si>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</si>
  <si>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</si>
  <si>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</si>
  <si>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</si>
  <si>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</si>
  <si>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</si>
  <si>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</si>
  <si>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</si>
  <si>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</si>
  <si>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</si>
  <si>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</si>
  <si>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</si>
  <si>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</si>
  <si>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</si>
  <si>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</si>
  <si>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</si>
  <si>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</si>
  <si>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</si>
  <si>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</si>
  <si>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</si>
  <si>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</si>
  <si>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</si>
  <si>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</si>
  <si>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</si>
  <si>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</si>
  <si>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</si>
  <si>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</si>
  <si>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</si>
  <si>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</si>
  <si>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</si>
  <si>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</si>
  <si>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</si>
  <si>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</si>
  <si>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</si>
  <si>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</si>
  <si>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</si>
  <si>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</si>
  <si>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</si>
  <si>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</si>
  <si>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</si>
  <si>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</si>
  <si>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</si>
  <si>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</si>
  <si>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</si>
  <si>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</si>
  <si>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</si>
  <si>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</si>
  <si>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</si>
  <si>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</si>
  <si>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</si>
  <si>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</si>
  <si>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</si>
  <si>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</si>
  <si>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</si>
  <si>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</si>
  <si>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</si>
  <si>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</si>
  <si>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</si>
  <si>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</si>
  <si>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</si>
  <si>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</si>
  <si>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</si>
  <si>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</si>
  <si>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</si>
  <si>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</si>
  <si>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</si>
  <si>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</si>
  <si>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</si>
  <si>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</si>
  <si>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</si>
  <si>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</si>
  <si>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</si>
  <si>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</si>
  <si>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</si>
  <si>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</si>
  <si>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</si>
  <si>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</si>
  <si>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</si>
  <si>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</si>
  <si>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</si>
  <si>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</si>
  <si>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</si>
  <si>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</si>
  <si>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</si>
  <si>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</si>
  <si>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</si>
  <si>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</si>
  <si>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</si>
  <si>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</si>
  <si>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</si>
  <si>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</si>
  <si>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</si>
  <si>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</si>
  <si>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</si>
  <si>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</si>
  <si>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</si>
  <si>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</si>
  <si>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</si>
  <si>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</si>
  <si>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</si>
  <si>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</si>
  <si>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</si>
  <si>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</si>
  <si>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</si>
  <si>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</si>
  <si>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</si>
  <si>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</si>
  <si>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</si>
  <si>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</si>
  <si>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</si>
  <si>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</si>
  <si>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</si>
  <si>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</si>
  <si>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</si>
  <si>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</si>
  <si>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</si>
  <si>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</si>
  <si>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</si>
  <si>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</si>
  <si>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</si>
  <si>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</si>
  <si>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</si>
  <si>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</si>
  <si>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</si>
  <si>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</si>
  <si>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</si>
  <si>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</si>
  <si>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</si>
  <si>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</si>
  <si>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</si>
  <si>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</si>
  <si>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</si>
  <si>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</si>
  <si>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</si>
  <si>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</si>
  <si>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</si>
  <si>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</si>
  <si>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</si>
  <si>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</si>
  <si>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</si>
  <si>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</si>
  <si>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</si>
  <si>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</si>
  <si>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</si>
  <si>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</si>
  <si>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</si>
  <si>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</si>
  <si>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</si>
  <si>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</si>
  <si>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</si>
  <si>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</si>
  <si>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</si>
  <si>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</si>
  <si>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</si>
  <si>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</si>
  <si>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</si>
  <si>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</si>
  <si>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</si>
  <si>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</si>
  <si>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</si>
  <si>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</si>
  <si>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</si>
  <si>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</si>
  <si>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</si>
  <si>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</si>
  <si>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</si>
  <si>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</si>
  <si>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</si>
  <si>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</si>
  <si>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</si>
  <si>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</si>
  <si>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</si>
  <si>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</si>
  <si>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</si>
  <si>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</si>
  <si>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</si>
  <si>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</si>
  <si>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</si>
  <si>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</si>
  <si>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</si>
  <si>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</si>
  <si>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</si>
  <si>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</si>
  <si>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</si>
  <si>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</si>
  <si>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</si>
  <si>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</si>
  <si>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</si>
  <si>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</si>
  <si>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</si>
  <si>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</si>
  <si>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</si>
  <si>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</si>
  <si>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</si>
  <si>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</si>
  <si>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</si>
  <si>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</si>
  <si>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</si>
  <si>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</si>
  <si>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</si>
  <si>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</si>
  <si>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</si>
  <si>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</si>
  <si>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</si>
  <si>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</si>
  <si>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</si>
  <si>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</si>
  <si>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</si>
  <si>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</si>
  <si>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</si>
  <si>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</si>
  <si>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</si>
  <si>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</si>
  <si>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</si>
  <si>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</si>
  <si>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</si>
  <si>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</si>
  <si>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</si>
  <si>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</si>
  <si>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</si>
  <si>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</si>
  <si>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</si>
  <si>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</si>
  <si>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</si>
  <si>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</si>
  <si>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</si>
  <si>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</si>
  <si>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</si>
  <si>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</si>
  <si>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</si>
  <si>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</si>
  <si>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</si>
  <si>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</si>
  <si>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</si>
  <si>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</si>
  <si>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</si>
  <si>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</si>
  <si>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</si>
  <si>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</si>
  <si>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</si>
  <si>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</si>
  <si>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</si>
  <si>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</si>
  <si>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</si>
  <si>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</si>
  <si>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</si>
  <si>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</si>
  <si>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</si>
  <si>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</si>
  <si>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</si>
  <si>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</si>
  <si>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</si>
  <si>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</si>
  <si>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</si>
  <si>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</si>
  <si>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</si>
  <si>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</si>
  <si>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</si>
  <si>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</si>
  <si>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</si>
  <si>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</si>
  <si>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</si>
  <si>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</si>
  <si>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</si>
  <si>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</si>
  <si>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</si>
  <si>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</si>
  <si>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</si>
  <si>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</si>
  <si>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</si>
  <si>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</si>
  <si>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</si>
  <si>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</si>
  <si>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</si>
  <si>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</si>
  <si>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</si>
  <si>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</si>
  <si>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</si>
  <si>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</si>
  <si>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</si>
  <si>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</si>
  <si>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</si>
  <si>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</si>
  <si>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</si>
  <si>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</si>
  <si>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</si>
  <si>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</si>
  <si>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</si>
  <si>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</si>
  <si>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</si>
  <si>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</si>
  <si>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</si>
  <si>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</si>
  <si>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</si>
  <si>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</si>
  <si>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</si>
  <si>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</si>
  <si>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</si>
  <si>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</si>
  <si>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</si>
  <si>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</si>
  <si>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</si>
  <si>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</si>
  <si>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</si>
  <si>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</si>
  <si>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</si>
  <si>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</si>
  <si>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</si>
  <si>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</si>
  <si>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</si>
  <si>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</si>
  <si>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</si>
  <si>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</si>
  <si>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</si>
  <si>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</si>
  <si>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</si>
  <si>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</si>
  <si>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</si>
  <si>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</si>
  <si>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</si>
  <si>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</si>
  <si>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</si>
  <si>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</si>
  <si>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</si>
  <si>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</si>
  <si>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</si>
  <si>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</si>
  <si>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</si>
  <si>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</si>
  <si>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</si>
  <si>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</si>
  <si>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</si>
  <si>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</si>
  <si>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</si>
  <si>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</si>
  <si>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</si>
  <si>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</si>
  <si>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</si>
  <si>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</si>
  <si>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</si>
  <si>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</si>
  <si>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</si>
  <si>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</si>
  <si>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</si>
  <si>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</si>
  <si>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</si>
  <si>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</si>
  <si>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</si>
  <si>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</si>
  <si>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</si>
  <si>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</si>
  <si>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</si>
  <si>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</si>
  <si>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</si>
  <si>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</si>
  <si>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</si>
  <si>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</si>
  <si>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</si>
  <si>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</si>
  <si>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</si>
  <si>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</si>
  <si>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</si>
  <si>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</si>
  <si>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</si>
  <si>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</si>
  <si>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</si>
  <si>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</si>
  <si>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</si>
  <si>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</si>
  <si>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</si>
  <si>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</si>
  <si>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</si>
  <si>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</si>
  <si>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</si>
  <si>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</si>
  <si>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</si>
  <si>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</si>
  <si>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</si>
  <si>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</si>
  <si>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</si>
  <si>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</si>
  <si>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</si>
  <si>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</si>
  <si>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</si>
  <si>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</si>
  <si>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</si>
  <si>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</si>
  <si>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</si>
  <si>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</si>
  <si>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</si>
  <si>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</si>
  <si>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</si>
  <si>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</si>
  <si>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</si>
  <si>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</si>
  <si>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</si>
  <si>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</si>
  <si>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</si>
  <si>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</si>
  <si>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</si>
  <si>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</si>
  <si>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</si>
  <si>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</si>
  <si>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</si>
  <si>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</si>
  <si>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</si>
  <si>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</si>
  <si>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</si>
  <si>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</si>
  <si>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</si>
  <si>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</si>
  <si>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</si>
  <si>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</si>
  <si>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</si>
  <si>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</si>
  <si>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</si>
  <si>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</si>
  <si>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</si>
  <si>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</si>
  <si>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</si>
  <si>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</si>
  <si>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</si>
  <si>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</si>
  <si>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</si>
  <si>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</si>
  <si>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</si>
  <si>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</si>
  <si>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</si>
  <si>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</si>
  <si>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</si>
  <si>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</si>
  <si>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</si>
  <si>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</si>
  <si>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</si>
  <si>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</si>
  <si>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</si>
  <si>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</si>
  <si>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</si>
  <si>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</si>
  <si>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</si>
  <si>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</si>
  <si>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</si>
  <si>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</si>
  <si>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</si>
  <si>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</si>
  <si>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</si>
  <si>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</si>
  <si>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</si>
  <si>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</si>
  <si>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</si>
  <si>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</si>
  <si>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</si>
  <si>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</si>
  <si>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</si>
  <si>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</si>
  <si>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</si>
  <si>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</si>
  <si>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</si>
  <si>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</si>
  <si>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</si>
  <si>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</si>
  <si>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</si>
  <si>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</si>
  <si>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</si>
  <si>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</si>
  <si>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</si>
  <si>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</si>
  <si>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</si>
  <si>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</si>
  <si>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</si>
  <si>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</si>
  <si>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</si>
  <si>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</si>
  <si>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</si>
  <si>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</si>
  <si>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</si>
  <si>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</si>
  <si>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</si>
  <si>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</si>
  <si>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</si>
  <si>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</si>
  <si>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</si>
  <si>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</si>
  <si>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</si>
  <si>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</si>
  <si>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</si>
  <si>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</si>
  <si>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</si>
  <si>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</si>
  <si>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</si>
  <si>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</si>
  <si>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</si>
  <si>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</si>
  <si>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</si>
  <si>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</si>
  <si>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</si>
  <si>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</si>
  <si>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</si>
  <si>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</si>
  <si>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</si>
  <si>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</si>
  <si>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</si>
  <si>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</si>
  <si>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</si>
  <si>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</si>
  <si>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</si>
  <si>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</si>
  <si>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</si>
  <si>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</si>
  <si>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</si>
  <si>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</si>
  <si>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</si>
  <si>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</si>
  <si>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</si>
  <si>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</si>
  <si>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</si>
  <si>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</si>
  <si>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</si>
  <si>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</si>
  <si>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</si>
  <si>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</si>
  <si>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</si>
  <si>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</si>
  <si>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</si>
  <si>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</si>
  <si>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</si>
  <si>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</si>
  <si>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</si>
  <si>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</si>
  <si>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</si>
  <si>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</si>
  <si>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</si>
  <si>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</si>
  <si>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</si>
  <si>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</si>
  <si>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</si>
  <si>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</si>
  <si>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</si>
  <si>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</si>
  <si>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</si>
  <si>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</si>
  <si>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</si>
  <si>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</si>
  <si>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</si>
  <si>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</si>
  <si>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</si>
  <si>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</si>
  <si>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</si>
  <si>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</si>
  <si>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</si>
  <si>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</si>
  <si>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</si>
  <si>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</si>
  <si>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</si>
  <si>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</si>
  <si>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</si>
  <si>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</si>
  <si>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</si>
  <si>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</si>
  <si>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</si>
  <si>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</si>
  <si>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</si>
  <si>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</si>
  <si>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</si>
  <si>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</si>
  <si>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</si>
  <si>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</si>
  <si>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</si>
  <si>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</si>
  <si>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</si>
  <si>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</si>
  <si>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</si>
  <si>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</si>
  <si>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</si>
  <si>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</si>
  <si>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</si>
  <si>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</si>
  <si>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</si>
  <si>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</si>
  <si>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</si>
  <si>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</si>
  <si>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</si>
  <si>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</si>
  <si>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</si>
  <si>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</si>
  <si>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</si>
  <si>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</si>
  <si>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</si>
  <si>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</si>
  <si>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</si>
  <si>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</si>
  <si>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</si>
  <si>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</si>
  <si>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</si>
  <si>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</si>
  <si>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</si>
  <si>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</si>
  <si>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</si>
  <si>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</si>
  <si>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</si>
  <si>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</si>
  <si>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</si>
  <si>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</si>
  <si>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</si>
  <si>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</si>
  <si>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</si>
  <si>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</si>
  <si>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</si>
  <si>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</si>
  <si>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</si>
  <si>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</si>
  <si>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</si>
  <si>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</si>
  <si>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</si>
  <si>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</si>
  <si>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</si>
  <si>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</si>
  <si>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</si>
  <si>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</si>
  <si>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</si>
  <si>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</si>
  <si>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</si>
  <si>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</si>
  <si>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</si>
  <si>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</si>
  <si>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</si>
  <si>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</si>
  <si>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</si>
  <si>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</si>
  <si>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</si>
  <si>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</si>
  <si>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</si>
  <si>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</si>
  <si>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</si>
  <si>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</si>
  <si>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</si>
  <si>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</si>
  <si>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</si>
  <si>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</si>
  <si>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</si>
  <si>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</si>
  <si>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</si>
  <si>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</si>
  <si>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</si>
  <si>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</si>
  <si>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</si>
  <si>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</si>
  <si>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</si>
  <si>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</si>
  <si>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</si>
  <si>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</si>
  <si>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</si>
  <si>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</si>
  <si>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</si>
  <si>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</si>
  <si>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</si>
  <si>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</si>
  <si>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</si>
  <si>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</si>
  <si>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</si>
  <si>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</si>
  <si>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</si>
  <si>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</si>
  <si>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</si>
  <si>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</si>
  <si>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</si>
  <si>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</si>
  <si>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</si>
  <si>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</si>
  <si>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</si>
  <si>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</si>
  <si>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</si>
  <si>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</si>
  <si>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</si>
  <si>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</si>
  <si>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</si>
  <si>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</si>
  <si>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</si>
  <si>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</si>
  <si>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</si>
  <si>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</si>
  <si>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</si>
  <si>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</si>
  <si>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</si>
  <si>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</si>
  <si>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</si>
  <si>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</si>
  <si>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</si>
  <si>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</si>
  <si>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</si>
  <si>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</si>
  <si>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</si>
  <si>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</si>
  <si>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</si>
  <si>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</si>
  <si>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</si>
  <si>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</si>
  <si>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</si>
  <si>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</si>
  <si>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</si>
  <si>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</si>
  <si>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</si>
  <si>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</si>
  <si>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</si>
  <si>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</si>
  <si>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</si>
  <si>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</si>
  <si>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</si>
  <si>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</si>
  <si>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</si>
  <si>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</si>
  <si>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</si>
  <si>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</si>
  <si>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</si>
  <si>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</si>
  <si>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</si>
  <si>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</si>
  <si>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</si>
  <si>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</si>
  <si>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</si>
  <si>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</si>
  <si>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</si>
  <si>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</si>
  <si>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</si>
  <si>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</si>
  <si>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</si>
  <si>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</si>
  <si>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</si>
  <si>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</si>
  <si>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</si>
  <si>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</si>
  <si>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</si>
  <si>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</si>
  <si>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</si>
  <si>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</si>
  <si>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</si>
  <si>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</si>
  <si>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</si>
  <si>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</si>
  <si>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</si>
  <si>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</si>
  <si>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</si>
  <si>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</si>
  <si>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</si>
  <si>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</si>
  <si>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</si>
  <si>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</si>
  <si>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</si>
  <si>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</si>
  <si>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</si>
  <si>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</si>
  <si>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</si>
  <si>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</si>
  <si>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</si>
  <si>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</si>
  <si>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</si>
  <si>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</si>
  <si>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</si>
  <si>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</si>
  <si>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</si>
  <si>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</si>
  <si>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</si>
  <si>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</si>
  <si>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</si>
  <si>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</si>
  <si>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</si>
  <si>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</si>
  <si>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</si>
  <si>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</si>
  <si>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</si>
  <si>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</si>
  <si>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</si>
  <si>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</si>
  <si>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</si>
  <si>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</si>
  <si>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</si>
  <si>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</si>
  <si>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</si>
  <si>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</si>
  <si>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</si>
  <si>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</si>
  <si>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</si>
  <si>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</si>
  <si>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</si>
  <si>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</si>
  <si>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</si>
  <si>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</si>
  <si>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</si>
  <si>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</si>
  <si>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</si>
  <si>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</si>
  <si>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</si>
  <si>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</si>
  <si>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</si>
  <si>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</si>
  <si>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</si>
  <si>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</si>
  <si>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</si>
  <si>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</si>
  <si>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</si>
  <si>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</si>
  <si>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</si>
  <si>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</si>
  <si>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</si>
  <si>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</si>
  <si>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</si>
  <si>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</si>
  <si>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</si>
  <si>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</si>
  <si>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</si>
  <si>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</si>
  <si>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</si>
  <si>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</si>
  <si>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</si>
  <si>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</si>
  <si>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</si>
  <si>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</si>
  <si>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</si>
  <si>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</si>
  <si>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</si>
  <si>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</si>
  <si>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</si>
  <si>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</si>
  <si>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</si>
  <si>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</si>
  <si>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</si>
  <si>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</si>
  <si>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</si>
  <si>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</si>
  <si>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</si>
  <si>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</si>
  <si>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</si>
  <si>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</si>
  <si>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</si>
  <si>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</si>
  <si>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</si>
  <si>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</si>
  <si>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</si>
  <si>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</si>
  <si>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</si>
  <si>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</si>
  <si>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</si>
  <si>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</si>
  <si>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</si>
  <si>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</si>
  <si>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</si>
  <si>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</si>
  <si>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</si>
  <si>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</si>
  <si>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</si>
  <si>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</si>
  <si>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</si>
  <si>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</si>
  <si>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</si>
  <si>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</si>
  <si>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</si>
  <si>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</si>
  <si>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</si>
  <si>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</si>
  <si>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</si>
  <si>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</si>
  <si>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</si>
  <si>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</si>
  <si>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</si>
  <si>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</si>
  <si>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</si>
  <si>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</si>
  <si>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</si>
  <si>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</si>
  <si>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</si>
  <si>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</si>
  <si>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</si>
  <si>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</si>
  <si>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</si>
  <si>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</si>
  <si>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</si>
  <si>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</si>
  <si>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</si>
  <si>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</si>
  <si>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</si>
  <si>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</si>
  <si>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</si>
  <si>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</si>
  <si>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</si>
  <si>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</si>
  <si>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</si>
  <si>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</si>
  <si>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</si>
  <si>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</si>
  <si>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</si>
  <si>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</si>
  <si>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</si>
  <si>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</si>
  <si>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</si>
  <si>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</si>
  <si>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</si>
  <si>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</si>
  <si>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</si>
  <si>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</si>
  <si>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</si>
  <si>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</si>
  <si>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</si>
  <si>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</si>
  <si>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</si>
  <si>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</si>
  <si>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</si>
  <si>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</si>
  <si>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</si>
  <si>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</si>
  <si>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</si>
  <si>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</si>
  <si>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</si>
  <si>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</si>
  <si>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</si>
  <si>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</si>
  <si>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</si>
  <si>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</si>
  <si>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</si>
  <si>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</si>
  <si>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</si>
  <si>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</si>
  <si>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</si>
  <si>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</si>
  <si>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</si>
  <si>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</si>
  <si>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</si>
  <si>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</si>
  <si>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</si>
  <si>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</si>
  <si>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</si>
  <si>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</si>
  <si>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</si>
  <si>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</si>
  <si>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</si>
  <si>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</si>
  <si>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</si>
  <si>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</si>
  <si>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</si>
  <si>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</si>
  <si>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</si>
  <si>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</si>
  <si>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</si>
  <si>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</si>
  <si>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</si>
  <si>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</si>
  <si>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</si>
  <si>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</si>
  <si>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</si>
  <si>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</si>
  <si>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</si>
  <si>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</si>
  <si>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</si>
  <si>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</si>
  <si>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</si>
  <si>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</si>
  <si>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</si>
  <si>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</si>
  <si>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</si>
  <si>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</si>
  <si>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</si>
  <si>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</si>
  <si>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</si>
  <si>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</si>
  <si>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</si>
  <si>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</si>
  <si>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</si>
  <si>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</si>
  <si>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</si>
  <si>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</si>
  <si>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</si>
  <si>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</si>
  <si>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</si>
  <si>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</si>
  <si>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</si>
  <si>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</si>
  <si>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</si>
  <si>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</si>
  <si>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</si>
  <si>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</si>
  <si>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</si>
  <si>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</si>
  <si>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</si>
  <si>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</si>
  <si>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</si>
  <si>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</si>
  <si>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</si>
  <si>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</si>
  <si>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</si>
  <si>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</si>
  <si>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</si>
  <si>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</si>
  <si>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</si>
  <si>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</si>
  <si>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</si>
  <si>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</si>
  <si>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</si>
  <si>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</si>
  <si>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</si>
  <si>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</si>
  <si>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</si>
  <si>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</si>
  <si>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</si>
  <si>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</si>
  <si>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</si>
  <si>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</si>
  <si>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</si>
  <si>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</si>
  <si>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</si>
  <si>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</si>
  <si>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</si>
  <si>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</si>
  <si>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</si>
  <si>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</si>
  <si>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</si>
  <si>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</si>
  <si>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</si>
  <si>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</si>
  <si>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</si>
  <si>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</si>
  <si>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</si>
  <si>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</si>
  <si>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</si>
  <si>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</si>
  <si>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</si>
  <si>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</si>
  <si>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</si>
  <si>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</si>
  <si>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</si>
  <si>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</si>
  <si>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</si>
  <si>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</si>
  <si>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</si>
  <si>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</si>
  <si>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</si>
  <si>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</si>
  <si>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</si>
  <si>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</si>
  <si>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</si>
  <si>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</si>
  <si>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</si>
  <si>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</si>
  <si>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</si>
  <si>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</si>
  <si>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</si>
  <si>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</si>
  <si>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</si>
  <si>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</si>
  <si>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</si>
  <si>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</si>
  <si>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</si>
  <si>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</si>
  <si>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</si>
  <si>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</si>
  <si>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</si>
  <si>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</si>
  <si>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</si>
  <si>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</si>
  <si>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</si>
  <si>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</si>
  <si>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</si>
  <si>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</si>
  <si>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</si>
  <si>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</si>
  <si>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</si>
  <si>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</si>
  <si>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</si>
  <si>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</si>
  <si>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</si>
  <si>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</si>
  <si>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</si>
  <si>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</si>
  <si>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</si>
  <si>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</si>
  <si>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</si>
  <si>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</si>
  <si>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</si>
  <si>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</si>
  <si>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</si>
  <si>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</si>
  <si>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</si>
  <si>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</si>
  <si>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</si>
  <si>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</si>
  <si>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</si>
  <si>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</si>
  <si>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</si>
  <si>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</si>
  <si>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</si>
  <si>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</si>
  <si>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</si>
  <si>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</si>
  <si>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</si>
  <si>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</si>
  <si>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</si>
  <si>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</si>
  <si>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</si>
  <si>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</si>
  <si>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</si>
  <si>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</si>
  <si>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</si>
  <si>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</si>
  <si>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</si>
  <si>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</si>
  <si>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</si>
  <si>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</si>
  <si>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</si>
  <si>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</si>
  <si>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</si>
  <si>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</si>
  <si>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</si>
  <si>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</si>
  <si>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</si>
  <si>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</si>
  <si>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</si>
  <si>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</si>
  <si>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</si>
  <si>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</si>
  <si>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</si>
  <si>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</si>
  <si>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</si>
  <si>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</si>
  <si>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</si>
  <si>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</si>
  <si>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</si>
  <si>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</si>
  <si>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</si>
  <si>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</si>
  <si>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</si>
  <si>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</si>
  <si>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</si>
  <si>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</si>
  <si>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</si>
  <si>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</si>
  <si>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</si>
  <si>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</si>
  <si>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</si>
  <si>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</si>
  <si>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</si>
  <si>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</si>
  <si>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</si>
  <si>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</si>
  <si>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</si>
  <si>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</si>
  <si>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</si>
  <si>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</si>
  <si>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</si>
  <si>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</si>
  <si>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</si>
  <si>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</si>
  <si>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</si>
  <si>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</si>
  <si>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</si>
  <si>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</si>
  <si>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</si>
  <si>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</si>
  <si>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</si>
  <si>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</si>
  <si>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</si>
  <si>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</si>
  <si>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</si>
  <si>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</si>
  <si>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</si>
  <si>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</si>
  <si>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</si>
  <si>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</si>
  <si>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</si>
  <si>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</si>
  <si>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</si>
  <si>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</si>
  <si>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</si>
  <si>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</si>
  <si>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</si>
  <si>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</si>
  <si>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</si>
  <si>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</si>
  <si>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</si>
  <si>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</si>
  <si>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</si>
  <si>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</si>
  <si>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</si>
  <si>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</si>
  <si>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</si>
  <si>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</si>
  <si>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</si>
  <si>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</si>
  <si>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</si>
  <si>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</si>
  <si>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</si>
  <si>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</si>
  <si>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</si>
  <si>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</si>
  <si>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</si>
  <si>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</si>
  <si>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</si>
  <si>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</si>
  <si>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</si>
  <si>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</si>
  <si>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</si>
  <si>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</si>
  <si>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</si>
  <si>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</si>
  <si>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</si>
  <si>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</si>
  <si>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</si>
  <si>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</si>
  <si>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</si>
  <si>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</si>
  <si>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</si>
  <si>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</si>
  <si>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</si>
  <si>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</si>
  <si>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</si>
  <si>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</si>
  <si>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</si>
  <si>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</si>
  <si>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</si>
  <si>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</si>
  <si>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</si>
  <si>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</si>
  <si>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</si>
  <si>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</si>
  <si>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</si>
  <si>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</si>
  <si>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</si>
  <si>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</si>
  <si>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</si>
  <si>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</si>
  <si>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</si>
  <si>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</si>
  <si>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</si>
  <si>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</si>
  <si>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</si>
  <si>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</si>
  <si>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</si>
  <si>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</si>
  <si>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</si>
  <si>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</si>
  <si>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</si>
  <si>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</si>
  <si>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</si>
  <si>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</si>
  <si>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</si>
  <si>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</si>
  <si>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</si>
  <si>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</si>
  <si>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</si>
  <si>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</si>
  <si>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</si>
  <si>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</si>
  <si>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</si>
  <si>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</si>
  <si>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</si>
  <si>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</si>
  <si>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</si>
  <si>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</si>
  <si>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</si>
  <si>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</si>
  <si>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</si>
  <si>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</si>
  <si>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</si>
  <si>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</si>
  <si>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</si>
  <si>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</si>
  <si>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</si>
  <si>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</si>
  <si>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</si>
  <si>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</si>
  <si>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</si>
  <si>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</si>
  <si>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</si>
  <si>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</si>
  <si>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</si>
  <si>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</si>
  <si>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</si>
  <si>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</si>
  <si>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</si>
  <si>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</si>
  <si>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</si>
  <si>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</si>
  <si>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</si>
  <si>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</si>
  <si>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</si>
  <si>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</si>
  <si>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</si>
  <si>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</si>
  <si>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</si>
  <si>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</si>
  <si>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</si>
  <si>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</si>
  <si>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</si>
  <si>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</si>
  <si>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</si>
  <si>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</si>
  <si>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</si>
  <si>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</si>
  <si>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</si>
  <si>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</si>
  <si>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</si>
  <si>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</si>
  <si>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</si>
  <si>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</si>
  <si>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</si>
  <si>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</si>
  <si>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</si>
  <si>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</si>
  <si>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</si>
  <si>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</si>
  <si>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</si>
  <si>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</si>
  <si>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</si>
  <si>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</si>
  <si>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</si>
  <si>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</si>
  <si>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</si>
  <si>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</si>
  <si>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</si>
  <si>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</si>
  <si>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</si>
  <si>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</si>
  <si>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</si>
  <si>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</si>
  <si>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</si>
  <si>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</si>
  <si>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</si>
  <si>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</si>
  <si>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</si>
  <si>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</si>
  <si>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</si>
  <si>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</si>
  <si>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</si>
  <si>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</si>
  <si>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</si>
  <si>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</si>
  <si>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</si>
  <si>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</si>
  <si>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</si>
  <si>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</si>
  <si>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</si>
  <si>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</si>
  <si>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</si>
  <si>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</si>
  <si>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</si>
  <si>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</si>
  <si>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</si>
  <si>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</si>
  <si>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</si>
  <si>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</si>
  <si>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</si>
  <si>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</si>
  <si>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</si>
  <si>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</si>
  <si>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</si>
  <si>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</si>
  <si>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</si>
  <si>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</si>
  <si>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</si>
  <si>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</si>
  <si>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</si>
  <si>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</si>
  <si>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</si>
  <si>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</si>
  <si>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</si>
  <si>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</si>
  <si>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</si>
  <si>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</si>
  <si>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</si>
  <si>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</si>
  <si>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</si>
  <si>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</si>
  <si>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</si>
  <si>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</si>
  <si>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</si>
  <si>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</si>
  <si>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</si>
  <si>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</si>
  <si>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</si>
  <si>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</si>
  <si>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</si>
  <si>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</si>
  <si>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</si>
  <si>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</si>
  <si>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</si>
  <si>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</si>
  <si>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</si>
  <si>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</si>
  <si>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</si>
  <si>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</si>
  <si>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</si>
  <si>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</si>
  <si>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</si>
  <si>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</si>
  <si>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</si>
  <si>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</si>
  <si>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</si>
  <si>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</si>
  <si>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</si>
  <si>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</si>
  <si>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</si>
  <si>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</si>
  <si>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</si>
  <si>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</si>
  <si>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</si>
  <si>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</si>
  <si>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</si>
  <si>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</si>
  <si>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</si>
  <si>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</si>
  <si>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</si>
  <si>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</si>
  <si>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</si>
  <si>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</si>
  <si>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</si>
  <si>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</si>
  <si>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</si>
  <si>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</si>
  <si>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</si>
  <si>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</si>
  <si>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</si>
  <si>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</si>
  <si>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</si>
  <si>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</si>
  <si>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</si>
  <si>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</si>
  <si>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</si>
  <si>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</si>
  <si>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</si>
  <si>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</si>
  <si>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</si>
  <si>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</si>
  <si>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</si>
  <si>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</si>
  <si>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</si>
  <si>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</si>
  <si>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</si>
  <si>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</si>
  <si>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</si>
  <si>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</si>
  <si>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</si>
  <si>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</si>
  <si>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</si>
  <si>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</si>
  <si>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</si>
  <si>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</si>
  <si>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</si>
  <si>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</si>
  <si>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</si>
  <si>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</si>
  <si>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</si>
  <si>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</si>
  <si>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</si>
  <si>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</si>
  <si>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</si>
  <si>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</si>
  <si>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</si>
  <si>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</si>
  <si>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</si>
  <si>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</si>
  <si>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</si>
  <si>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</si>
  <si>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</si>
  <si>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</si>
  <si>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</si>
  <si>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</si>
  <si>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</si>
  <si>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</si>
  <si>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</si>
  <si>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</si>
  <si>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</si>
  <si>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</si>
  <si>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</si>
  <si>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</si>
  <si>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</si>
  <si>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</si>
  <si>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</si>
  <si>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</si>
  <si>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</si>
  <si>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</si>
  <si>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</si>
  <si>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</si>
  <si>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</si>
  <si>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</si>
  <si>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</si>
  <si>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</si>
  <si>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</si>
  <si>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</si>
  <si>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</si>
  <si>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</si>
  <si>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</si>
  <si>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</si>
  <si>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</si>
  <si>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</si>
  <si>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</si>
  <si>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</si>
  <si>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</si>
  <si>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</si>
  <si>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</si>
  <si>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</si>
  <si>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</si>
  <si>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</si>
  <si>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</si>
  <si>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</si>
  <si>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</si>
  <si>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</si>
  <si>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</si>
  <si>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</si>
  <si>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</si>
  <si>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</si>
  <si>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</si>
  <si>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</si>
  <si>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</si>
  <si>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</si>
  <si>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</si>
  <si>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</si>
  <si>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</si>
  <si>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</si>
  <si>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</si>
  <si>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</si>
  <si>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</si>
  <si>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</si>
  <si>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</si>
  <si>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</si>
  <si>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</si>
  <si>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</si>
  <si>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</si>
  <si>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</si>
  <si>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</si>
  <si>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</si>
  <si>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</si>
  <si>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</si>
  <si>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</si>
  <si>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</si>
  <si>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</si>
  <si>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</si>
  <si>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</si>
  <si>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</si>
  <si>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</si>
  <si>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</si>
  <si>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</si>
  <si>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</si>
  <si>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</si>
  <si>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</si>
  <si>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</si>
  <si>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</si>
  <si>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</si>
  <si>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</si>
  <si>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</si>
  <si>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</si>
  <si>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</si>
  <si>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</si>
  <si>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</si>
  <si>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</si>
  <si>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</si>
  <si>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</si>
  <si>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</si>
  <si>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</si>
  <si>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</si>
  <si>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</si>
  <si>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</si>
  <si>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</si>
  <si>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</si>
  <si>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</si>
  <si>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</si>
  <si>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</si>
  <si>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</si>
  <si>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</si>
  <si>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</si>
  <si>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</si>
  <si>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</si>
  <si>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</si>
  <si>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</si>
  <si>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</si>
  <si>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</si>
  <si>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</si>
  <si>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</si>
  <si>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</si>
  <si>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</si>
  <si>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</si>
  <si>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</si>
  <si>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</si>
  <si>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</si>
  <si>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</si>
  <si>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</si>
  <si>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</si>
  <si>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</si>
  <si>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</si>
  <si>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</si>
  <si>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</si>
  <si>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</si>
  <si>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</si>
  <si>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</si>
  <si>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</si>
  <si>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</si>
  <si>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</si>
  <si>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</si>
  <si>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</si>
  <si>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</si>
  <si>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</si>
  <si>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</si>
  <si>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</si>
  <si>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</si>
  <si>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</si>
  <si>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</si>
  <si>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</si>
  <si>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</si>
  <si>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</si>
  <si>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</si>
  <si>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</si>
  <si>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</si>
  <si>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</si>
  <si>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</si>
  <si>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</si>
  <si>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</si>
  <si>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</si>
  <si>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</si>
  <si>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</si>
  <si>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</si>
  <si>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</si>
  <si>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</si>
  <si>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</si>
  <si>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</si>
  <si>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</si>
  <si>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</si>
  <si>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</si>
  <si>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</si>
  <si>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</si>
  <si>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</si>
  <si>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</si>
  <si>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</si>
  <si>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</si>
  <si>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</si>
  <si>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</si>
  <si>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</si>
  <si>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</si>
  <si>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</si>
  <si>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</si>
  <si>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</si>
  <si>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</si>
  <si>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</si>
  <si>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</si>
  <si>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</si>
  <si>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</si>
  <si>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</si>
  <si>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</si>
  <si>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</si>
  <si>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</si>
  <si>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</si>
  <si>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</si>
  <si>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</si>
  <si>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</si>
  <si>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</si>
  <si>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</si>
  <si>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</si>
  <si>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</si>
  <si>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</si>
  <si>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</si>
  <si>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</si>
  <si>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</si>
  <si>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</si>
  <si>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</si>
  <si>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</si>
  <si>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</si>
  <si>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</si>
  <si>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</si>
  <si>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</si>
  <si>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</si>
  <si>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</si>
  <si>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</si>
  <si>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</si>
  <si>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</si>
  <si>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</si>
  <si>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</si>
  <si>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</si>
  <si>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</si>
  <si>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</si>
  <si>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</si>
  <si>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</si>
  <si>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</si>
  <si>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</si>
  <si>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</si>
  <si>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</si>
  <si>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</si>
  <si>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</si>
  <si>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</si>
  <si>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</si>
  <si>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</si>
  <si>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</si>
  <si>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</si>
  <si>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</si>
  <si>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</si>
  <si>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</si>
  <si>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</si>
  <si>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</si>
  <si>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</si>
  <si>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</si>
  <si>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</si>
  <si>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</si>
  <si>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</si>
  <si>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</si>
  <si>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</si>
  <si>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</si>
  <si>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</si>
  <si>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</si>
  <si>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</si>
  <si>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</si>
  <si>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</si>
  <si>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</si>
  <si>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</si>
  <si>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</si>
  <si>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</si>
  <si>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</si>
  <si>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</si>
  <si>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</si>
  <si>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</si>
  <si>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</si>
  <si>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</si>
  <si>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</si>
  <si>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</si>
  <si>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</si>
  <si>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</si>
  <si>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</si>
  <si>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</si>
  <si>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</si>
  <si>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</si>
  <si>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</si>
  <si>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</si>
  <si>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</si>
  <si>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</si>
  <si>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</si>
  <si>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</si>
  <si>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</si>
  <si>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</si>
  <si>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</si>
  <si>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</si>
  <si>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</si>
  <si>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</si>
  <si>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</si>
  <si>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</si>
  <si>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</si>
  <si>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</si>
  <si>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 2021-52-10001431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</si>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</sst>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10" zoomScaleNormal="100" zoomScaleSheetLayoutView="40" zoomScalePageLayoutView="40" workbookViewId="0">
      <selection activeCell="M36" sqref="M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2703</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184"/>
      <c r="I20" s="145" t="s">
        <v>110</v>
      </c>
      <c r="J20" s="146" t="s">
        <v>780</v>
      </c>
      <c r="K20" s="147">
        <v>2412887370</v>
      </c>
      <c r="L20" s="148"/>
      <c r="M20" s="148">
        <v>44561</v>
      </c>
      <c r="N20" s="132">
        <f>+(M20-L20)/30</f>
        <v>1485.3666666666666</v>
      </c>
      <c r="O20" s="135"/>
      <c r="U20" s="131"/>
      <c r="V20" s="105">
        <f ca="1">NOW()</f>
        <v>44193.73556238426</v>
      </c>
      <c r="W20" s="105">
        <f ca="1">NOW()</f>
        <v>44193.73556238426</v>
      </c>
    </row>
    <row r="21" spans="1:23" ht="30" customHeight="1" outlineLevel="1" x14ac:dyDescent="0.25">
      <c r="A21" s="9"/>
      <c r="B21" s="71"/>
      <c r="C21" s="5"/>
      <c r="D21" s="5"/>
      <c r="E21" s="5"/>
      <c r="F21" s="5"/>
      <c r="G21" s="5"/>
      <c r="H21" s="70"/>
      <c r="I21" s="145" t="s">
        <v>110</v>
      </c>
      <c r="J21" s="146" t="s">
        <v>805</v>
      </c>
      <c r="K21" s="147"/>
      <c r="L21" s="148"/>
      <c r="M21" s="148">
        <v>44561</v>
      </c>
      <c r="N21" s="132">
        <f t="shared" ref="N21:N35" si="0">+(M21-L21)/30</f>
        <v>1485.3666666666666</v>
      </c>
      <c r="O21" s="136"/>
    </row>
    <row r="22" spans="1:23" ht="30" customHeight="1" outlineLevel="1" x14ac:dyDescent="0.25">
      <c r="A22" s="9"/>
      <c r="B22" s="71"/>
      <c r="C22" s="5"/>
      <c r="D22" s="5"/>
      <c r="E22" s="5"/>
      <c r="F22" s="5"/>
      <c r="G22" s="5"/>
      <c r="H22" s="70"/>
      <c r="I22" s="145" t="s">
        <v>110</v>
      </c>
      <c r="J22" s="146" t="s">
        <v>797</v>
      </c>
      <c r="K22" s="147"/>
      <c r="L22" s="148"/>
      <c r="M22" s="148">
        <v>44561</v>
      </c>
      <c r="N22" s="133">
        <f t="shared" ref="N22:N33" si="1">+(M22-L22)/30</f>
        <v>1485.3666666666666</v>
      </c>
      <c r="O22" s="136"/>
    </row>
    <row r="23" spans="1:23" ht="30" customHeight="1" outlineLevel="1" x14ac:dyDescent="0.25">
      <c r="A23" s="9"/>
      <c r="B23" s="101"/>
      <c r="C23" s="21"/>
      <c r="D23" s="21"/>
      <c r="E23" s="21"/>
      <c r="F23" s="5"/>
      <c r="G23" s="5"/>
      <c r="H23" s="70"/>
      <c r="I23" s="145" t="s">
        <v>110</v>
      </c>
      <c r="J23" s="146" t="s">
        <v>817</v>
      </c>
      <c r="K23" s="147"/>
      <c r="L23" s="148"/>
      <c r="M23" s="148">
        <v>44561</v>
      </c>
      <c r="N23" s="133">
        <f t="shared" si="1"/>
        <v>1485.3666666666666</v>
      </c>
      <c r="O23" s="136"/>
      <c r="Q23" s="104"/>
      <c r="R23" s="55"/>
      <c r="S23" s="105"/>
      <c r="T23" s="105"/>
    </row>
    <row r="24" spans="1:23" ht="30" customHeight="1" outlineLevel="1" x14ac:dyDescent="0.25">
      <c r="A24" s="9"/>
      <c r="B24" s="101"/>
      <c r="C24" s="21"/>
      <c r="D24" s="21"/>
      <c r="E24" s="21"/>
      <c r="F24" s="5"/>
      <c r="G24" s="5"/>
      <c r="H24" s="70"/>
      <c r="I24" s="145" t="s">
        <v>110</v>
      </c>
      <c r="J24" s="146" t="s">
        <v>784</v>
      </c>
      <c r="K24" s="147"/>
      <c r="L24" s="148"/>
      <c r="M24" s="148">
        <v>44561</v>
      </c>
      <c r="N24" s="133">
        <f t="shared" si="1"/>
        <v>1485.3666666666666</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CAMINOS DEL FUTURO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2704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0.02</v>
      </c>
      <c r="G179" s="161">
        <f>IF(F179&gt;0,SUM(E179+F179),"")</f>
        <v>0.04</v>
      </c>
      <c r="H179" s="5"/>
      <c r="I179" s="219" t="s">
        <v>2671</v>
      </c>
      <c r="J179" s="219"/>
      <c r="K179" s="219"/>
      <c r="L179" s="219"/>
      <c r="M179" s="168">
        <v>0.05</v>
      </c>
      <c r="O179" s="8"/>
      <c r="Q179" s="19"/>
      <c r="R179" s="155">
        <f>IF(M179&gt;0,SUM(L179+M179),"")</f>
        <v>0.05</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96515494.799999997</v>
      </c>
      <c r="F185" s="92"/>
      <c r="G185" s="93"/>
      <c r="H185" s="88"/>
      <c r="I185" s="90" t="s">
        <v>2627</v>
      </c>
      <c r="J185" s="162">
        <f>+SUM(M179:M183)</f>
        <v>0.05</v>
      </c>
      <c r="K185" s="200" t="s">
        <v>2628</v>
      </c>
      <c r="L185" s="200"/>
      <c r="M185" s="94">
        <f>+J185*(SUM(K20:K35))</f>
        <v>120644368.5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4fb10211-09fb-4e80-9f0b-184718d5d98c"/>
    <ds:schemaRef ds:uri="http://purl.org/dc/terms/"/>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2020-12-28T16:01:31Z</cp:lastPrinted>
  <dcterms:created xsi:type="dcterms:W3CDTF">2020-10-14T21:57:42Z</dcterms:created>
  <dcterms:modified xsi:type="dcterms:W3CDTF">2020-12-28T22:39:46Z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