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ocuments\FUNDECAF\TODO EL ESCRITORIO\FUNDECAF\MANIFESTACIONES DE INTERES PI 2020\MANIFESTACION DE INTERES SIERR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<sst xmlns="http://schemas.openxmlformats.org/spreadsheetml/2006/main" count="3287" uniqueCount="2705">
  <si>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</si>
  <si>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</si>
  <si>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</si>
  <si>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</si>
  <si>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</si>
  <si>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</si>
  <si>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</si>
  <si>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</si>
  <si>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</si>
  <si>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</si>
  <si>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</si>
  <si>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</si>
  <si>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</si>
  <si>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</si>
  <si>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</si>
  <si>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</si>
  <si>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</si>
  <si>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</si>
  <si>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</si>
  <si>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</si>
  <si>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</si>
  <si>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</si>
  <si>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</si>
  <si>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</si>
  <si>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</si>
  <si>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</si>
  <si>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</si>
  <si>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</si>
  <si>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</si>
  <si>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</si>
  <si>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</si>
  <si>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</si>
  <si>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</si>
  <si>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</si>
  <si>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</si>
  <si>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</si>
  <si>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</si>
  <si>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</si>
  <si>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</si>
  <si>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</si>
  <si>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</si>
  <si>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</si>
  <si>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</si>
  <si>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</si>
  <si>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</si>
  <si>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</si>
  <si>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</si>
  <si>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</si>
  <si>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</si>
  <si>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</si>
  <si>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</si>
  <si>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</si>
  <si>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</si>
  <si>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</si>
  <si>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</si>
  <si>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</si>
  <si>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</si>
  <si>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</si>
  <si>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</si>
  <si>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</si>
  <si>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</si>
  <si>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</si>
  <si>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</si>
  <si>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</si>
  <si>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</si>
  <si>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</si>
  <si>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</si>
  <si>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</si>
  <si>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</si>
  <si>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</si>
  <si>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</si>
  <si>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</si>
  <si>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</si>
  <si>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</si>
  <si>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</si>
  <si>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</si>
  <si>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</si>
  <si>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</si>
  <si>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</si>
  <si>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</si>
  <si>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</si>
  <si>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</si>
  <si>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</si>
  <si>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</si>
  <si>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</si>
  <si>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</si>
  <si>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</si>
  <si>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</si>
  <si>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</si>
  <si>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</si>
  <si>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</si>
  <si>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</si>
  <si>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</si>
  <si>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</si>
  <si>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</si>
  <si>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</si>
  <si>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</si>
  <si>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</si>
  <si>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</si>
  <si>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</si>
  <si>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</si>
  <si>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</si>
  <si>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</si>
  <si>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</si>
  <si>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</si>
  <si>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</si>
  <si>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</si>
  <si>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</si>
  <si>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</si>
  <si>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</si>
  <si>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</si>
  <si>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</si>
  <si>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</si>
  <si>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</si>
  <si>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</si>
  <si>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</si>
  <si>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</si>
  <si>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</si>
  <si>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</si>
  <si>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</si>
  <si>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</si>
  <si>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</si>
  <si>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</si>
  <si>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</si>
  <si>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</si>
  <si>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</si>
  <si>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</si>
  <si>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</si>
  <si>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</si>
  <si>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</si>
  <si>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</si>
  <si>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</si>
  <si>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</si>
  <si>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</si>
  <si>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</si>
  <si>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</si>
  <si>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</si>
  <si>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</si>
  <si>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</si>
  <si>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</si>
  <si>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</si>
  <si>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</si>
  <si>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</si>
  <si>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</si>
  <si>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</si>
  <si>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</si>
  <si>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</si>
  <si>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</si>
  <si>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</si>
  <si>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</si>
  <si>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</si>
  <si>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</si>
  <si>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</si>
  <si>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</si>
  <si>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</si>
  <si>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</si>
  <si>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</si>
  <si>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</si>
  <si>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</si>
  <si>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</si>
  <si>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</si>
  <si>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</si>
  <si>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</si>
  <si>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</si>
  <si>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</si>
  <si>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</si>
  <si>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</si>
  <si>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</si>
  <si>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</si>
  <si>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</si>
  <si>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</si>
  <si>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</si>
  <si>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</si>
  <si>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</si>
  <si>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</si>
  <si>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</si>
  <si>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</si>
  <si>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</si>
  <si>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</si>
  <si>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</si>
  <si>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</si>
  <si>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</si>
  <si>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</si>
  <si>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</si>
  <si>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</si>
  <si>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</si>
  <si>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</si>
  <si>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</si>
  <si>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</si>
  <si>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</si>
  <si>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</si>
  <si>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</si>
  <si>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</si>
  <si>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</si>
  <si>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</si>
  <si>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</si>
  <si>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</si>
  <si>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</si>
  <si>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</si>
  <si>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</si>
  <si>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</si>
  <si>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</si>
  <si>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</si>
  <si>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</si>
  <si>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</si>
  <si>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</si>
  <si>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</si>
  <si>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</si>
  <si>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</si>
  <si>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</si>
  <si>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</si>
  <si>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</si>
  <si>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</si>
  <si>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</si>
  <si>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</si>
  <si>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</si>
  <si>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</si>
  <si>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</si>
  <si>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</si>
  <si>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</si>
  <si>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</si>
  <si>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</si>
  <si>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</si>
  <si>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</si>
  <si>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</si>
  <si>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</si>
  <si>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</si>
  <si>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</si>
  <si>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</si>
  <si>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</si>
  <si>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</si>
  <si>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</si>
  <si>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</si>
  <si>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</si>
  <si>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</si>
  <si>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</si>
  <si>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</si>
  <si>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</si>
  <si>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</si>
  <si>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</si>
  <si>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</si>
  <si>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</si>
  <si>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</si>
  <si>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</si>
  <si>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</si>
  <si>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</si>
  <si>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</si>
  <si>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</si>
  <si>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</si>
  <si>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</si>
  <si>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</si>
  <si>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</si>
  <si>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</si>
  <si>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</si>
  <si>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</si>
  <si>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</si>
  <si>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</si>
  <si>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</si>
  <si>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</si>
  <si>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</si>
  <si>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</si>
  <si>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</si>
  <si>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</si>
  <si>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</si>
  <si>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</si>
  <si>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</si>
  <si>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</si>
  <si>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</si>
  <si>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</si>
  <si>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</si>
  <si>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</si>
  <si>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</si>
  <si>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</si>
  <si>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</si>
  <si>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</si>
  <si>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</si>
  <si>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</si>
  <si>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</si>
  <si>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</si>
  <si>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</si>
  <si>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</si>
  <si>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</si>
  <si>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</si>
  <si>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</si>
  <si>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</si>
  <si>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</si>
  <si>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</si>
  <si>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</si>
  <si>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</si>
  <si>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</si>
  <si>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</si>
  <si>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</si>
  <si>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</si>
  <si>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</si>
  <si>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</si>
  <si>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</si>
  <si>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</si>
  <si>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</si>
  <si>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</si>
  <si>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</si>
  <si>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</si>
  <si>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</si>
  <si>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</si>
  <si>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</si>
  <si>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</si>
  <si>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</si>
  <si>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</si>
  <si>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</si>
  <si>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</si>
  <si>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</si>
  <si>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</si>
  <si>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</si>
  <si>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</si>
  <si>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</si>
  <si>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</si>
  <si>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</si>
  <si>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</si>
  <si>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</si>
  <si>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</si>
  <si>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</si>
  <si>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</si>
  <si>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</si>
  <si>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</si>
  <si>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</si>
  <si>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</si>
  <si>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</si>
  <si>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</si>
  <si>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</si>
  <si>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</si>
  <si>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</si>
  <si>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</si>
  <si>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</si>
  <si>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</si>
  <si>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</si>
  <si>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</si>
  <si>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</si>
  <si>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</si>
  <si>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</si>
  <si>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</si>
  <si>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</si>
  <si>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</si>
  <si>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</si>
  <si>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</si>
  <si>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</si>
  <si>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</si>
  <si>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</si>
  <si>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</si>
  <si>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</si>
  <si>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</si>
  <si>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</si>
  <si>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</si>
  <si>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</si>
  <si>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</si>
  <si>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</si>
  <si>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</si>
  <si>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</si>
  <si>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</si>
  <si>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</si>
  <si>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</si>
  <si>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</si>
  <si>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</si>
  <si>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</si>
  <si>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</si>
  <si>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</si>
  <si>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</si>
  <si>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</si>
  <si>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</si>
  <si>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</si>
  <si>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</si>
  <si>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</si>
  <si>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</si>
  <si>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</si>
  <si>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</si>
  <si>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</si>
  <si>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</si>
  <si>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</si>
  <si>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</si>
  <si>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</si>
  <si>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</si>
  <si>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</si>
  <si>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</si>
  <si>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</si>
  <si>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</si>
  <si>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</si>
  <si>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</si>
  <si>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</si>
  <si>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</si>
  <si>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</si>
  <si>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</si>
  <si>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</si>
  <si>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</si>
  <si>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</si>
  <si>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</si>
  <si>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</si>
  <si>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</si>
  <si>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</si>
  <si>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</si>
  <si>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</si>
  <si>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</si>
  <si>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</si>
  <si>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</si>
  <si>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</si>
  <si>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</si>
  <si>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</si>
  <si>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</si>
  <si>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</si>
  <si>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</si>
  <si>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</si>
  <si>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</si>
  <si>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</si>
  <si>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</si>
  <si>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</si>
  <si>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</si>
  <si>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</si>
  <si>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</si>
  <si>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</si>
  <si>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</si>
  <si>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</si>
  <si>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</si>
  <si>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</si>
  <si>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</si>
  <si>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</si>
  <si>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</si>
  <si>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</si>
  <si>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</si>
  <si>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</si>
  <si>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</si>
  <si>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</si>
  <si>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</si>
  <si>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</si>
  <si>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</si>
  <si>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</si>
  <si>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</si>
  <si>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</si>
  <si>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</si>
  <si>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</si>
  <si>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</si>
  <si>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</si>
  <si>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</si>
  <si>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</si>
  <si>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</si>
  <si>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</si>
  <si>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</si>
  <si>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</si>
  <si>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</si>
  <si>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</si>
  <si>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</si>
  <si>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</si>
  <si>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</si>
  <si>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</si>
  <si>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</si>
  <si>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</si>
  <si>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</si>
  <si>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</si>
  <si>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</si>
  <si>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</si>
  <si>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</si>
  <si>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</si>
  <si>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</si>
  <si>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</si>
  <si>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</si>
  <si>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</si>
  <si>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</si>
  <si>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</si>
  <si>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</si>
  <si>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</si>
  <si>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</si>
  <si>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</si>
  <si>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</si>
  <si>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</si>
  <si>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</si>
  <si>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</si>
  <si>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</si>
  <si>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</si>
  <si>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</si>
  <si>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</si>
  <si>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</si>
  <si>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</si>
  <si>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</si>
  <si>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</si>
  <si>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</si>
  <si>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</si>
  <si>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</si>
  <si>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</si>
  <si>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</si>
  <si>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</si>
  <si>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</si>
  <si>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</si>
  <si>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</si>
  <si>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</si>
  <si>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</si>
  <si>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</si>
  <si>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</si>
  <si>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</si>
  <si>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</si>
  <si>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</si>
  <si>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</si>
  <si>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</si>
  <si>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</si>
  <si>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</si>
  <si>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</si>
  <si>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</si>
  <si>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</si>
  <si>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</si>
  <si>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</si>
  <si>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</si>
  <si>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</si>
  <si>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</si>
  <si>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</si>
  <si>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</si>
  <si>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</si>
  <si>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</si>
  <si>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</si>
  <si>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</si>
  <si>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</si>
  <si>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</si>
  <si>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</si>
  <si>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</si>
  <si>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</si>
  <si>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</si>
  <si>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</si>
  <si>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</si>
  <si>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</si>
  <si>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</si>
  <si>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</si>
  <si>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</si>
  <si>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</si>
  <si>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</si>
  <si>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</si>
  <si>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</si>
  <si>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</si>
  <si>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</si>
  <si>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</si>
  <si>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</si>
  <si>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</si>
  <si>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</si>
  <si>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</si>
  <si>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</si>
  <si>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</si>
  <si>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</si>
  <si>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</si>
  <si>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</si>
  <si>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</si>
  <si>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</si>
  <si>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</si>
  <si>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</si>
  <si>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</si>
  <si>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</si>
  <si>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</si>
  <si>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</si>
  <si>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</si>
  <si>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</si>
  <si>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</si>
  <si>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</si>
  <si>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</si>
  <si>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</si>
  <si>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</si>
  <si>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</si>
  <si>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</si>
  <si>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</si>
  <si>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</si>
  <si>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</si>
  <si>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</si>
  <si>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</si>
  <si>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</si>
  <si>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</si>
  <si>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</si>
  <si>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</si>
  <si>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</si>
  <si>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</si>
  <si>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</si>
  <si>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</si>
  <si>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</si>
  <si>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</si>
  <si>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</si>
  <si>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</si>
  <si>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</si>
  <si>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</si>
  <si>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</si>
  <si>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</si>
  <si>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</si>
  <si>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</si>
  <si>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</si>
  <si>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</si>
  <si>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</si>
  <si>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</si>
  <si>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</si>
  <si>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</si>
  <si>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</si>
  <si>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</si>
  <si>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</si>
  <si>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</si>
  <si>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</si>
  <si>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</si>
  <si>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</si>
  <si>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</si>
  <si>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</si>
  <si>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</si>
  <si>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</si>
  <si>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</si>
  <si>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</si>
  <si>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</si>
  <si>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</si>
  <si>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</si>
  <si>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</si>
  <si>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</si>
  <si>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</si>
  <si>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</si>
  <si>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</si>
  <si>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</si>
  <si>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</si>
  <si>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</si>
  <si>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</si>
  <si>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</si>
  <si>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</si>
  <si>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</si>
  <si>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</si>
  <si>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</si>
  <si>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</si>
  <si>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</si>
  <si>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</si>
  <si>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</si>
  <si>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</si>
  <si>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</si>
  <si>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</si>
  <si>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</si>
  <si>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</si>
  <si>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</si>
  <si>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</si>
  <si>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</si>
  <si>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</si>
  <si>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</si>
  <si>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</si>
  <si>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</si>
  <si>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</si>
  <si>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</si>
  <si>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</si>
  <si>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</si>
  <si>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</si>
  <si>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</si>
  <si>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</si>
  <si>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</si>
  <si>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</si>
  <si>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</si>
  <si>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</si>
  <si>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</si>
  <si>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</si>
  <si>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</si>
  <si>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</si>
  <si>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</si>
  <si>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</si>
  <si>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</si>
  <si>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</si>
  <si>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</si>
  <si>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</si>
  <si>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</si>
  <si>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</si>
  <si>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</si>
  <si>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</si>
  <si>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</si>
  <si>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</si>
  <si>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</si>
  <si>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</si>
  <si>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</si>
  <si>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</si>
  <si>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</si>
  <si>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</si>
  <si>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</si>
  <si>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</si>
  <si>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</si>
  <si>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</si>
  <si>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</si>
  <si>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</si>
  <si>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</si>
  <si>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</si>
  <si>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</si>
  <si>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</si>
  <si>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</si>
  <si>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</si>
  <si>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</si>
  <si>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</si>
  <si>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</si>
  <si>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</si>
  <si>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</si>
  <si>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</si>
  <si>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</si>
  <si>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</si>
  <si>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</si>
  <si>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</si>
  <si>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</si>
  <si>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</si>
  <si>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</si>
  <si>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</si>
  <si>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</si>
  <si>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</si>
  <si>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</si>
  <si>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</si>
  <si>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</si>
  <si>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</si>
  <si>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</si>
  <si>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</si>
  <si>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</si>
  <si>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</si>
  <si>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</si>
  <si>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</si>
  <si>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</si>
  <si>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</si>
  <si>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</si>
  <si>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</si>
  <si>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</si>
  <si>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</si>
  <si>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</si>
  <si>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</si>
  <si>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</si>
  <si>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</si>
  <si>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</si>
  <si>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</si>
  <si>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</si>
  <si>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</si>
  <si>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</si>
  <si>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</si>
  <si>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</si>
  <si>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</si>
  <si>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</si>
  <si>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</si>
  <si>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</si>
  <si>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</si>
  <si>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</si>
  <si>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</si>
  <si>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</si>
  <si>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</si>
  <si>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</si>
  <si>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</si>
  <si>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</si>
  <si>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</si>
  <si>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</si>
  <si>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</si>
  <si>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</si>
  <si>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</si>
  <si>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</si>
  <si>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</si>
  <si>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</si>
  <si>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</si>
  <si>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</si>
  <si>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</si>
  <si>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</si>
  <si>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</si>
  <si>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</si>
  <si>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</si>
  <si>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</si>
  <si>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</si>
  <si>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</si>
  <si>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</si>
  <si>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</si>
  <si>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</si>
  <si>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</si>
  <si>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</si>
  <si>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</si>
  <si>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</si>
  <si>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</si>
  <si>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</si>
  <si>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</si>
  <si>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</si>
  <si>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</si>
  <si>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</si>
  <si>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</si>
  <si>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</si>
  <si>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</si>
  <si>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</si>
  <si>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</si>
  <si>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</si>
  <si>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</si>
  <si>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</si>
  <si>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</si>
  <si>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</si>
  <si>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</si>
  <si>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</si>
  <si>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</si>
  <si>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</si>
  <si>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</si>
  <si>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</si>
  <si>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</si>
  <si>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</si>
  <si>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</si>
  <si>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</si>
  <si>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</si>
  <si>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</si>
  <si>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</si>
  <si>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</si>
  <si>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</si>
  <si>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</si>
  <si>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</si>
  <si>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</si>
  <si>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</si>
  <si>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</si>
  <si>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</si>
  <si>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</si>
  <si>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</si>
  <si>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</si>
  <si>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</si>
  <si>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</si>
  <si>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</si>
  <si>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</si>
  <si>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</si>
  <si>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</si>
  <si>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</si>
  <si>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</si>
  <si>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</si>
  <si>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</si>
  <si>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</si>
  <si>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</si>
  <si>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</si>
  <si>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</si>
  <si>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</si>
  <si>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</si>
  <si>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</si>
  <si>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</si>
  <si>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</si>
  <si>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</si>
  <si>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</si>
  <si>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</si>
  <si>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</si>
  <si>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</si>
  <si>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</si>
  <si>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</si>
  <si>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</si>
  <si>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</si>
  <si>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</si>
  <si>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</si>
  <si>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</si>
  <si>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</si>
  <si>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</si>
  <si>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</si>
  <si>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</si>
  <si>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</si>
  <si>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</si>
  <si>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</si>
  <si>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</si>
  <si>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</si>
  <si>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</si>
  <si>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</si>
  <si>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</si>
  <si>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</si>
  <si>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</si>
  <si>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</si>
  <si>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</si>
  <si>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</si>
  <si>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</si>
  <si>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</si>
  <si>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</si>
  <si>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</si>
  <si>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</si>
  <si>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</si>
  <si>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</si>
  <si>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</si>
  <si>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</si>
  <si>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</si>
  <si>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</si>
  <si>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</si>
  <si>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</si>
  <si>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</si>
  <si>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</si>
  <si>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</si>
  <si>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</si>
  <si>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</si>
  <si>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</si>
  <si>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</si>
  <si>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</si>
  <si>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</si>
  <si>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</si>
  <si>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</si>
  <si>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</si>
  <si>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</si>
  <si>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</si>
  <si>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</si>
  <si>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</si>
  <si>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</si>
  <si>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</si>
  <si>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</si>
  <si>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</si>
  <si>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</si>
  <si>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</si>
  <si>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</si>
  <si>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</si>
  <si>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</si>
  <si>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</si>
  <si>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</si>
  <si>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</si>
  <si>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</si>
  <si>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</si>
  <si>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</si>
  <si>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</si>
  <si>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</si>
  <si>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</si>
  <si>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</si>
  <si>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</si>
  <si>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</si>
  <si>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</si>
  <si>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</si>
  <si>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</si>
  <si>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</si>
  <si>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</si>
  <si>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</si>
  <si>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</si>
  <si>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</si>
  <si>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</si>
  <si>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</si>
  <si>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</si>
  <si>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</si>
  <si>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</si>
  <si>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</si>
  <si>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</si>
  <si>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</si>
  <si>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</si>
  <si>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</si>
  <si>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</si>
  <si>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</si>
  <si>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</si>
  <si>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</si>
  <si>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</si>
  <si>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</si>
  <si>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</si>
  <si>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</si>
  <si>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</si>
  <si>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</si>
  <si>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</si>
  <si>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</si>
  <si>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</si>
  <si>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</si>
  <si>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</si>
  <si>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</si>
  <si>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</si>
  <si>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</si>
  <si>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</si>
  <si>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</si>
  <si>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</si>
  <si>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</si>
  <si>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</si>
  <si>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</si>
  <si>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</si>
  <si>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</si>
  <si>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</si>
  <si>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</si>
  <si>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</si>
  <si>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</si>
  <si>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</si>
  <si>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</si>
  <si>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</si>
  <si>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</si>
  <si>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</si>
  <si>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</si>
  <si>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</si>
  <si>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</si>
  <si>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</si>
  <si>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</si>
  <si>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</si>
  <si>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</si>
  <si>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</si>
  <si>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</si>
  <si>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</si>
  <si>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</si>
  <si>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</si>
  <si>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</si>
  <si>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</si>
  <si>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</si>
  <si>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</si>
  <si>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</si>
  <si>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</si>
  <si>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</si>
  <si>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</si>
  <si>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</si>
  <si>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</si>
  <si>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</si>
  <si>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</si>
  <si>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</si>
  <si>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</si>
  <si>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</si>
  <si>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</si>
  <si>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</si>
  <si>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</si>
  <si>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</si>
  <si>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</si>
  <si>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</si>
  <si>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</si>
  <si>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</si>
  <si>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</si>
  <si>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</si>
  <si>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</si>
  <si>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</si>
  <si>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</si>
  <si>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</si>
  <si>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</si>
  <si>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</si>
  <si>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</si>
  <si>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</si>
  <si>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</si>
  <si>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</si>
  <si>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</si>
  <si>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</si>
  <si>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</si>
  <si>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</si>
  <si>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</si>
  <si>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</si>
  <si>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</si>
  <si>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</si>
  <si>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</si>
  <si>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</si>
  <si>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</si>
  <si>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</si>
  <si>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</si>
  <si>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</si>
  <si>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</si>
  <si>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</si>
  <si>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</si>
  <si>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</si>
  <si>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</si>
  <si>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</si>
  <si>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</si>
  <si>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</si>
  <si>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</si>
  <si>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</si>
  <si>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</si>
  <si>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</si>
  <si>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</si>
  <si>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</si>
  <si>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</si>
  <si>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</si>
  <si>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</si>
  <si>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</si>
  <si>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</si>
  <si>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</si>
  <si>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</si>
  <si>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</si>
  <si>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</si>
  <si>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</si>
  <si>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</si>
  <si>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</si>
  <si>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</si>
  <si>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</si>
  <si>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</si>
  <si>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</si>
  <si>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</si>
  <si>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</si>
  <si>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</si>
  <si>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</si>
  <si>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</si>
  <si>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</si>
  <si>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</si>
  <si>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</si>
  <si>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</si>
  <si>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</si>
  <si>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</si>
  <si>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</si>
  <si>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</si>
  <si>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</si>
  <si>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</si>
  <si>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</si>
  <si>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</si>
  <si>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</si>
  <si>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</si>
  <si>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</si>
  <si>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</si>
  <si>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</si>
  <si>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</si>
  <si>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</si>
  <si>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</si>
  <si>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</si>
  <si>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</si>
  <si>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</si>
  <si>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</si>
  <si>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</si>
  <si>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</si>
  <si>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</si>
  <si>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</si>
  <si>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</si>
  <si>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</si>
  <si>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</si>
  <si>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</si>
  <si>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</si>
  <si>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</si>
  <si>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</si>
  <si>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</si>
  <si>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</si>
  <si>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</si>
  <si>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</si>
  <si>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</si>
  <si>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</si>
  <si>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</si>
  <si>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</si>
  <si>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</si>
  <si>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</si>
  <si>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</si>
  <si>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</si>
  <si>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</si>
  <si>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</si>
  <si>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</si>
  <si>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</si>
  <si>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</si>
  <si>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</si>
  <si>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</si>
  <si>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</si>
  <si>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</si>
  <si>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</si>
  <si>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</si>
  <si>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</si>
  <si>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</si>
  <si>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</si>
  <si>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</si>
  <si>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</si>
  <si>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</si>
  <si>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</si>
  <si>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</si>
  <si>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</si>
  <si>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</si>
  <si>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</si>
  <si>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</si>
  <si>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</si>
  <si>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</si>
  <si>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</si>
  <si>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</si>
  <si>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</si>
  <si>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</si>
  <si>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</si>
  <si>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</si>
  <si>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</si>
  <si>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</si>
  <si>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</si>
  <si>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</si>
  <si>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</si>
  <si>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</si>
  <si>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</si>
  <si>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</si>
  <si>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</si>
  <si>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</si>
  <si>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</si>
  <si>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</si>
  <si>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</si>
  <si>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</si>
  <si>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</si>
  <si>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</si>
  <si>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</si>
  <si>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</si>
  <si>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</si>
  <si>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</si>
  <si>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</si>
  <si>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</si>
  <si>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</si>
  <si>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</si>
  <si>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</si>
  <si>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</si>
  <si>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</si>
  <si>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</si>
  <si>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</si>
  <si>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</si>
  <si>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</si>
  <si>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</si>
  <si>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</si>
  <si>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</si>
  <si>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</si>
  <si>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</si>
  <si>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</si>
  <si>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</si>
  <si>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</si>
  <si>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</si>
  <si>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</si>
  <si>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</si>
  <si>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</si>
  <si>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</si>
  <si>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</si>
  <si>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</si>
  <si>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</si>
  <si>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</si>
  <si>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</si>
  <si>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</si>
  <si>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</si>
  <si>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</si>
  <si>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</si>
  <si>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</si>
  <si>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</si>
  <si>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</si>
  <si>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</si>
  <si>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</si>
  <si>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</si>
  <si>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</si>
  <si>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</si>
  <si>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</si>
  <si>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</si>
  <si>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</si>
  <si>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</si>
  <si>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</si>
  <si>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</si>
  <si>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</si>
  <si>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</si>
  <si>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</si>
  <si>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</si>
  <si>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</si>
  <si>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</si>
  <si>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</si>
  <si>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</si>
  <si>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</si>
  <si>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</si>
  <si>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</si>
  <si>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</si>
  <si>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</si>
  <si>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</si>
  <si>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</si>
  <si>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</si>
  <si>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</si>
  <si>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</si>
  <si>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</si>
  <si>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</si>
  <si>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</si>
  <si>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</si>
  <si>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</si>
  <si>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</si>
  <si>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</si>
  <si>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</si>
  <si>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</si>
  <si>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</si>
  <si>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</si>
  <si>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</si>
  <si>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</si>
  <si>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</si>
  <si>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</si>
  <si>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</si>
  <si>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</si>
  <si>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</si>
  <si>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</si>
  <si>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</si>
  <si>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</si>
  <si>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</si>
  <si>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</si>
  <si>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</si>
  <si>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</si>
  <si>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</si>
  <si>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</si>
  <si>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</si>
  <si>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</si>
  <si>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</si>
  <si>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</si>
  <si>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</si>
  <si>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</si>
  <si>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</si>
  <si>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</si>
  <si>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</si>
  <si>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</si>
  <si>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</si>
  <si>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</si>
  <si>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</si>
  <si>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</si>
  <si>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</si>
  <si>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</si>
  <si>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</si>
  <si>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</si>
  <si>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</si>
  <si>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</si>
  <si>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</si>
  <si>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</si>
  <si>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</si>
  <si>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</si>
  <si>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</si>
  <si>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</si>
  <si>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</si>
  <si>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</si>
  <si>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</si>
  <si>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</si>
  <si>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</si>
  <si>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</si>
  <si>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</si>
  <si>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</si>
  <si>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</si>
  <si>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</si>
  <si>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</si>
  <si>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</si>
  <si>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</si>
  <si>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</si>
  <si>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</si>
  <si>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</si>
  <si>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</si>
  <si>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</si>
  <si>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</si>
  <si>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</si>
  <si>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</si>
  <si>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</si>
  <si>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</si>
  <si>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</si>
  <si>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</si>
  <si>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</si>
  <si>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</si>
  <si>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</si>
  <si>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</si>
  <si>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</si>
  <si>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</si>
  <si>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</si>
  <si>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</si>
  <si>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</si>
  <si>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</si>
  <si>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</si>
  <si>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</si>
  <si>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</si>
  <si>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</si>
  <si>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</si>
  <si>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</si>
  <si>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</si>
  <si>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</si>
  <si>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</si>
  <si>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</si>
  <si>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</si>
  <si>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</si>
  <si>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</si>
  <si>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</si>
  <si>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</si>
  <si>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</si>
  <si>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</si>
  <si>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</si>
  <si>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</si>
  <si>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</si>
  <si>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</si>
  <si>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</si>
  <si>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</si>
  <si>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</si>
  <si>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</si>
  <si>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</si>
  <si>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</si>
  <si>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</si>
  <si>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</si>
  <si>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</si>
  <si>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</si>
  <si>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</si>
  <si>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</si>
  <si>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</si>
  <si>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</si>
  <si>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</si>
  <si>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</si>
  <si>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</si>
  <si>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</si>
  <si>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</si>
  <si>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</si>
  <si>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</si>
  <si>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</si>
  <si>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</si>
  <si>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</si>
  <si>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</si>
  <si>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</si>
  <si>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</si>
  <si>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</si>
  <si>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</si>
  <si>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</si>
  <si>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</si>
  <si>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</si>
  <si>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</si>
  <si>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</si>
  <si>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</si>
  <si>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</si>
  <si>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</si>
  <si>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</si>
  <si>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</si>
  <si>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</si>
  <si>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</si>
  <si>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</si>
  <si>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</si>
  <si>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</si>
  <si>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</si>
  <si>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</si>
  <si>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</si>
  <si>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</si>
  <si>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</si>
  <si>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</si>
  <si>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</si>
  <si>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</si>
  <si>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</si>
  <si>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</si>
  <si>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</si>
  <si>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</si>
  <si>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</si>
  <si>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</si>
  <si>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</si>
  <si>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</si>
  <si>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</si>
  <si>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</si>
  <si>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</si>
  <si>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</si>
  <si>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</si>
  <si>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</si>
  <si>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</si>
  <si>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</si>
  <si>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</si>
  <si>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</si>
  <si>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</si>
  <si>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</si>
  <si>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</si>
  <si>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</si>
  <si>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</si>
  <si>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</si>
  <si>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</si>
  <si>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</si>
  <si>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</si>
  <si>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</si>
  <si>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</si>
  <si>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</si>
  <si>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</si>
  <si>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</si>
  <si>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</si>
  <si>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</si>
  <si>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</si>
  <si>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</si>
  <si>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</si>
  <si>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</si>
  <si>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</si>
  <si>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</si>
  <si>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</si>
  <si>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</si>
  <si>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</si>
  <si>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</si>
  <si>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</si>
  <si>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</si>
  <si>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</si>
  <si>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</si>
  <si>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</si>
  <si>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</si>
  <si>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</si>
  <si>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</si>
  <si>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</si>
  <si>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</si>
  <si>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</si>
  <si>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</si>
  <si>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</si>
  <si>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</si>
  <si>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</si>
  <si>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</si>
  <si>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</si>
  <si>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</si>
  <si>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</si>
  <si>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</si>
  <si>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</si>
  <si>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</si>
  <si>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</si>
  <si>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</si>
  <si>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</si>
  <si>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</si>
  <si>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</si>
  <si>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</si>
  <si>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</si>
  <si>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</si>
  <si>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</si>
  <si>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</si>
  <si>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</si>
  <si>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</si>
  <si>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</si>
  <si>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</si>
  <si>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</si>
  <si>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</si>
  <si>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</si>
  <si>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</si>
  <si>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</si>
  <si>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</si>
  <si>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</si>
  <si>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</si>
  <si>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</si>
  <si>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</si>
  <si>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</si>
  <si>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</si>
  <si>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</si>
  <si>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</si>
  <si>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</si>
  <si>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</si>
  <si>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</si>
  <si>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</si>
  <si>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</si>
  <si>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</si>
  <si>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</si>
  <si>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</si>
  <si>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</si>
  <si>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</si>
  <si>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</si>
  <si>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</si>
  <si>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</si>
  <si>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</si>
  <si>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</si>
  <si>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</si>
  <si>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</si>
  <si>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</si>
  <si>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</si>
  <si>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</si>
  <si>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</si>
  <si>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</si>
  <si>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</si>
  <si>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</si>
  <si>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</si>
  <si>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</si>
  <si>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</si>
  <si>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</si>
  <si>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</si>
  <si>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</si>
  <si>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</si>
  <si>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</si>
  <si>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</si>
  <si>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</si>
  <si>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</si>
  <si>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</si>
  <si>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</si>
  <si>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</si>
  <si>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</si>
  <si>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</si>
  <si>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</si>
  <si>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</si>
  <si>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</si>
  <si>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</si>
  <si>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</si>
  <si>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</si>
  <si>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</si>
  <si>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</si>
  <si>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</si>
  <si>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</si>
  <si>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</si>
  <si>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</si>
  <si>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</si>
  <si>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</si>
  <si>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</si>
  <si>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</si>
  <si>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</si>
  <si>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</si>
  <si>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</si>
  <si>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</si>
  <si>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</si>
  <si>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</si>
  <si>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</si>
  <si>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</si>
  <si>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</si>
  <si>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</si>
  <si>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</si>
  <si>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</si>
  <si>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</si>
  <si>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</si>
  <si>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</si>
  <si>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</si>
  <si>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</si>
  <si>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</si>
  <si>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</si>
  <si>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</si>
  <si>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</si>
  <si>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</si>
  <si>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</si>
  <si>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</si>
  <si>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</si>
  <si>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</si>
  <si>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</si>
  <si>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</si>
  <si>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</si>
  <si>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</si>
  <si>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</si>
  <si>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</si>
  <si>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</si>
  <si>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</si>
  <si>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</si>
  <si>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</si>
  <si>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</si>
  <si>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</si>
  <si>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</si>
  <si>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</si>
  <si>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</si>
  <si>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</si>
  <si>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</si>
  <si>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</si>
  <si>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</si>
  <si>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</si>
  <si>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</si>
  <si>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</si>
  <si>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</si>
  <si>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</si>
  <si>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</si>
  <si>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</si>
  <si>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</si>
  <si>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</si>
  <si>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</si>
  <si>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</si>
  <si>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</si>
  <si>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</si>
  <si>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</si>
  <si>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</si>
  <si>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</si>
  <si>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</si>
  <si>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</si>
  <si>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</si>
  <si>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</si>
  <si>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</si>
  <si>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</si>
  <si>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</si>
  <si>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</si>
  <si>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</si>
  <si>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</si>
  <si>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</si>
  <si>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</si>
  <si>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</si>
  <si>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</si>
  <si>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</si>
  <si>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</si>
  <si>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</si>
  <si>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</si>
  <si>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</si>
  <si>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</si>
  <si>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</si>
  <si>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</si>
  <si>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</si>
  <si>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</si>
  <si>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</si>
  <si>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</si>
  <si>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</si>
  <si>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</si>
  <si>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</si>
  <si>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</si>
  <si>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</si>
  <si>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</si>
  <si>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</si>
  <si>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</si>
  <si>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</si>
  <si>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</si>
  <si>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</si>
  <si>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</si>
  <si>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</si>
  <si>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</si>
  <si>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</si>
  <si>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</si>
  <si>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</si>
  <si>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</si>
  <si>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</si>
  <si>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</si>
  <si>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</si>
  <si>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</si>
  <si>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</si>
  <si>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</si>
  <si>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</si>
  <si>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</si>
  <si>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</si>
  <si>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</si>
  <si>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</si>
  <si>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</si>
  <si>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</si>
  <si>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</si>
  <si>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</si>
  <si>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</si>
  <si>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</si>
  <si>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</si>
  <si>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</si>
  <si>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</si>
  <si>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</si>
  <si>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</si>
  <si>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</si>
  <si>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</si>
  <si>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</si>
  <si>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</si>
  <si>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</si>
  <si>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</si>
  <si>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</si>
  <si>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</si>
  <si>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</si>
  <si>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</si>
  <si>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</si>
  <si>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</si>
  <si>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</si>
  <si>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</si>
  <si>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</si>
  <si>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</si>
  <si>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</si>
  <si>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</si>
  <si>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</si>
  <si>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</si>
  <si>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</si>
  <si>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</si>
  <si>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</si>
  <si>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</si>
  <si>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</si>
  <si>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</si>
  <si>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</si>
  <si>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</si>
  <si>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</si>
  <si>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</si>
  <si>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</si>
  <si>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</si>
  <si>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</si>
  <si>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</si>
  <si>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</si>
  <si>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</si>
  <si>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</si>
  <si>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</si>
  <si>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</si>
  <si>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</si>
  <si>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</si>
  <si>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</si>
  <si>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</si>
  <si>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</si>
  <si>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</si>
  <si>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</si>
  <si>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</si>
  <si>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</si>
  <si>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</si>
  <si>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</si>
  <si>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</si>
  <si>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</si>
  <si>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</si>
  <si>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</si>
  <si>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</si>
  <si>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</si>
  <si>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</si>
  <si>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</si>
  <si>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</si>
  <si>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</si>
  <si>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</si>
  <si>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</si>
  <si>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</si>
  <si>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</si>
  <si>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</si>
  <si>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</si>
  <si>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</si>
  <si>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</si>
  <si>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</si>
  <si>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</si>
  <si>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</si>
  <si>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</si>
  <si>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</si>
  <si>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</si>
  <si>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</si>
  <si>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</si>
  <si>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</si>
  <si>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</si>
  <si>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</si>
  <si>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</si>
  <si>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</si>
  <si>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</si>
  <si>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</si>
  <si>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</si>
  <si>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</si>
  <si>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</si>
  <si>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</si>
  <si>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</si>
  <si>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</si>
  <si>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</si>
  <si>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</si>
  <si>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</si>
  <si>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</si>
  <si>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</si>
  <si>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</si>
  <si>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</si>
  <si>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</si>
  <si>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</si>
  <si>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</si>
  <si>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</si>
  <si>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</si>
  <si>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</si>
  <si>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</si>
  <si>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</si>
  <si>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</si>
  <si>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</si>
  <si>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</si>
  <si>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</si>
  <si>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</si>
  <si>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</si>
  <si>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</si>
  <si>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</si>
  <si>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</si>
  <si>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</si>
  <si>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</si>
  <si>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</si>
  <si>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</si>
  <si>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</si>
  <si>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</si>
  <si>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</si>
  <si>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</si>
  <si>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</si>
  <si>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</si>
  <si>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</si>
  <si>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</si>
  <si>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</si>
  <si>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</si>
  <si>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</si>
  <si>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</si>
  <si>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</si>
  <si>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</si>
  <si>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</si>
  <si>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</si>
  <si>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</si>
  <si>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</si>
  <si>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</si>
  <si>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</si>
  <si>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</si>
  <si>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</si>
  <si>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</si>
  <si>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</si>
  <si>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</si>
  <si>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</si>
  <si>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</si>
  <si>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</si>
  <si>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</si>
  <si>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</si>
  <si>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</si>
  <si>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</si>
  <si>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</si>
  <si>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</si>
  <si>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</si>
  <si>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</si>
  <si>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</si>
  <si>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</si>
  <si>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</si>
  <si>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</si>
  <si>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</si>
  <si>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</si>
  <si>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</si>
  <si>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</si>
  <si>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</si>
  <si>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</si>
  <si>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</si>
  <si>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</si>
  <si>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</si>
  <si>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</si>
  <si>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</si>
  <si>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</si>
  <si>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</si>
  <si>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</si>
  <si>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</si>
  <si>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</si>
  <si>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</si>
  <si>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</si>
  <si>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</si>
  <si>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</si>
  <si>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</si>
  <si>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</si>
  <si>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</si>
  <si>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</si>
  <si>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</si>
  <si>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</si>
  <si>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</si>
  <si>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</si>
  <si>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</si>
  <si>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</si>
  <si>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</si>
  <si>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</si>
  <si>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</si>
  <si>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</si>
  <si>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</si>
  <si>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</si>
  <si>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</si>
  <si>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</si>
  <si>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</si>
  <si>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</si>
  <si>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</si>
  <si>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</si>
  <si>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</si>
  <si>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</si>
  <si>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</si>
  <si>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</si>
  <si>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</si>
  <si>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</si>
  <si>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</si>
  <si>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</si>
  <si>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</si>
  <si>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</si>
  <si>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</si>
  <si>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</si>
  <si>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</si>
  <si>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</si>
  <si>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</si>
  <si>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</si>
  <si>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</si>
  <si>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</si>
  <si>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</si>
  <si>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</si>
  <si>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</si>
  <si>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</si>
  <si>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</si>
  <si>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</si>
  <si>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</si>
  <si>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</si>
  <si>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</si>
  <si>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</si>
  <si>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</si>
  <si>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</si>
  <si>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</si>
  <si>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</si>
  <si>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</si>
  <si>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</si>
  <si>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</si>
  <si>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</si>
  <si>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</si>
  <si>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</si>
  <si>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</si>
  <si>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</si>
  <si>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</si>
  <si>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</si>
  <si>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</si>
  <si>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</si>
  <si>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</si>
  <si>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</si>
  <si>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</si>
  <si>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</si>
  <si>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</si>
  <si>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</si>
  <si>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</si>
  <si>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</si>
  <si>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</si>
  <si>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</si>
  <si>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</si>
  <si>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</si>
  <si>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</si>
  <si>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</si>
  <si>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</si>
  <si>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</si>
  <si>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</si>
  <si>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</si>
  <si>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</si>
  <si>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</si>
  <si>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</si>
  <si>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</si>
  <si>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</si>
  <si>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</si>
  <si>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</si>
  <si>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</si>
  <si>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</si>
  <si>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</si>
  <si>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</si>
  <si>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</si>
  <si>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</si>
  <si>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</si>
  <si>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</si>
  <si>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</si>
  <si>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</si>
  <si>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</si>
  <si>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</si>
  <si>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</si>
  <si>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</si>
  <si>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</si>
  <si>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</si>
  <si>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</si>
  <si>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</si>
  <si>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</si>
  <si>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</si>
  <si>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</si>
  <si>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</si>
  <si>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</si>
  <si>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</si>
  <si>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</si>
  <si>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</si>
  <si>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</si>
  <si>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</si>
  <si>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</si>
  <si>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</si>
  <si>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</si>
  <si>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</si>
  <si>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</si>
  <si>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</si>
  <si>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</si>
  <si>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</si>
  <si>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</si>
  <si>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</si>
  <si>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</si>
  <si>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</si>
  <si>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</si>
  <si>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</si>
  <si>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</si>
  <si>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</si>
  <si>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</si>
  <si>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</si>
  <si>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</si>
  <si>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</si>
  <si>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</si>
  <si>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</si>
  <si>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</si>
  <si>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</si>
  <si>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</si>
  <si>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</si>
  <si>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</si>
  <si>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</si>
  <si>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</si>
  <si>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</si>
  <si>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</si>
  <si>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</si>
  <si>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</si>
  <si>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</si>
  <si>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</si>
  <si>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</si>
  <si>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</si>
  <si>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</si>
  <si>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</si>
  <si>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</si>
  <si>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</si>
  <si>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</si>
  <si>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</si>
  <si>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</si>
  <si>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</si>
  <si>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</si>
  <si>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</si>
  <si>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</si>
  <si>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</si>
  <si>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</si>
  <si>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</si>
  <si>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</si>
  <si>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</si>
  <si>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</si>
  <si>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</si>
  <si>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</si>
  <si>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</si>
  <si>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</si>
  <si>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</si>
  <si>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</si>
  <si>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</si>
  <si>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</si>
  <si>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</si>
  <si>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</si>
  <si>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</si>
  <si>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</si>
  <si>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</si>
  <si>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</si>
  <si>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</si>
  <si>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</si>
  <si>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</si>
  <si>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</si>
  <si>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</si>
  <si>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</si>
  <si>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</si>
  <si>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</si>
  <si>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</si>
  <si>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</si>
  <si>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</si>
  <si>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</si>
  <si>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</si>
  <si>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</si>
  <si>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</si>
  <si>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</si>
  <si>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</si>
  <si>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</si>
  <si>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</si>
  <si>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</si>
  <si>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</si>
  <si>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</si>
  <si>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</si>
  <si>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</si>
  <si>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</si>
  <si>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</si>
  <si>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</si>
  <si>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</si>
  <si>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</si>
  <si>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</si>
  <si>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</si>
  <si>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</si>
  <si>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</si>
  <si>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</si>
  <si>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</si>
  <si>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</si>
  <si>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</si>
  <si>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</si>
  <si>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</si>
  <si>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</si>
  <si>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</si>
  <si>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</si>
  <si>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</si>
  <si>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</si>
  <si>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</si>
  <si>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</si>
  <si>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</si>
  <si>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</si>
  <si>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</si>
  <si>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</si>
  <si>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</si>
  <si>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</si>
  <si>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</si>
  <si>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</si>
  <si>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</si>
  <si>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</si>
  <si>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</si>
  <si>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</si>
  <si>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</si>
  <si>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</si>
  <si>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</si>
  <si>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</si>
  <si>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</si>
  <si>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</si>
  <si>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</si>
  <si>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</si>
  <si>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</si>
  <si>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</si>
  <si>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</si>
  <si>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</si>
  <si>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</si>
  <si>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</si>
  <si>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</si>
  <si>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</si>
  <si>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</si>
  <si>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</si>
  <si>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</si>
  <si>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</si>
  <si>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</si>
  <si>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</si>
  <si>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</si>
  <si>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</si>
  <si>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</si>
  <si>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</si>
  <si>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</si>
  <si>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</si>
  <si>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</si>
  <si>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</si>
  <si>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</si>
  <si>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</si>
  <si>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</si>
  <si>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</si>
  <si>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</si>
  <si>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</si>
  <si>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</si>
  <si>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</si>
  <si>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</si>
  <si>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</si>
  <si>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</si>
  <si>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</si>
  <si>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</si>
  <si>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</si>
  <si>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</si>
  <si>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</si>
  <si>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</si>
  <si>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</si>
  <si>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</si>
  <si>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</si>
  <si>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</si>
  <si>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</si>
  <si>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</si>
  <si>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</si>
  <si>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</si>
  <si>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</si>
  <si>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</si>
  <si>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</si>
  <si>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</si>
  <si>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</si>
  <si>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</si>
  <si>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</si>
  <si>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</si>
  <si>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</si>
  <si>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</si>
  <si>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</si>
  <si>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</si>
  <si>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</si>
  <si>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</si>
  <si>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</si>
  <si>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</si>
  <si>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</si>
  <si>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</si>
  <si>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</si>
  <si>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</si>
  <si>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</si>
  <si>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</si>
  <si>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</si>
  <si>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</si>
  <si>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</si>
  <si>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</si>
  <si>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</si>
  <si>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</si>
  <si>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</si>
  <si>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</si>
  <si>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</si>
  <si>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</si>
  <si>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</si>
  <si>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</si>
  <si>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</si>
  <si>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</si>
  <si>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</si>
  <si>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</si>
  <si>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</si>
  <si>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</si>
  <si>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</si>
  <si>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</si>
  <si>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</si>
  <si>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</si>
  <si>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</si>
  <si>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</si>
  <si>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</si>
  <si>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</si>
  <si>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</si>
  <si>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</si>
  <si>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</si>
  <si>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</si>
  <si>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</si>
  <si>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</si>
  <si>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</si>
  <si>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</si>
  <si>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</si>
  <si>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</si>
  <si>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</si>
  <si>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</si>
  <si>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</si>
  <si>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</si>
  <si>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</si>
  <si>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</si>
  <si>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</si>
  <si>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</si>
  <si>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</si>
  <si>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</si>
  <si>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</si>
  <si>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</si>
  <si>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</si>
  <si>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</si>
  <si>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</si>
  <si>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</si>
  <si>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</si>
  <si>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</si>
  <si>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</si>
  <si>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</si>
  <si>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</si>
  <si>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</si>
  <si>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</si>
  <si>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</si>
  <si>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</si>
  <si>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</si>
  <si>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</si>
  <si>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</si>
  <si>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</si>
  <si>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</si>
  <si>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</si>
  <si>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</si>
  <si>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</si>
  <si>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</si>
  <si>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</si>
  <si>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</si>
  <si>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</si>
  <si>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</si>
  <si>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</si>
  <si>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</si>
  <si>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</si>
  <si>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</si>
  <si>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</si>
  <si>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</si>
  <si>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</si>
  <si>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</si>
  <si>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</si>
  <si>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</si>
  <si>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</si>
  <si>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</si>
  <si>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</si>
  <si>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</si>
  <si>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</si>
  <si>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</si>
  <si>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</si>
  <si>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</si>
  <si>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</si>
  <si>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</si>
  <si>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</si>
  <si>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</si>
  <si>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</si>
  <si>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</si>
  <si>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</si>
  <si>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</si>
  <si>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</si>
  <si>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</si>
  <si>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</si>
  <si>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</si>
  <si>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</si>
  <si>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</si>
  <si>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</si>
  <si>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</si>
  <si>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</si>
  <si>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</si>
  <si>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</si>
  <si>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</si>
  <si>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</si>
  <si>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</si>
  <si>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</si>
  <si>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</si>
  <si>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</si>
  <si>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</si>
  <si>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</si>
  <si>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</si>
  <si>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</si>
  <si>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</si>
  <si>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</si>
  <si>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</si>
  <si>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</si>
  <si>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</si>
  <si>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</si>
  <si>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</si>
  <si>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</si>
  <si>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</si>
  <si>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</si>
  <si>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</si>
  <si>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</si>
  <si>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</si>
  <si>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</si>
  <si>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</si>
  <si>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</si>
  <si>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</si>
  <si>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</si>
  <si>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</si>
  <si>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</si>
  <si>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</si>
  <si>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</si>
  <si>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</si>
  <si>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</si>
  <si>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</si>
  <si>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</si>
  <si>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</si>
  <si>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</si>
  <si>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</si>
  <si>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</si>
  <si>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</si>
  <si>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</si>
  <si>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</si>
  <si>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</si>
  <si>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</si>
  <si>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</si>
  <si>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</si>
  <si>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</si>
  <si>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</si>
  <si>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</si>
  <si>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</si>
  <si>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</si>
  <si>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</si>
  <si>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</si>
  <si>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</si>
  <si>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</si>
  <si>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</si>
  <si>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</si>
  <si>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</si>
  <si>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</si>
  <si>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</si>
  <si>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</si>
  <si>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</si>
  <si>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</si>
  <si>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</si>
  <si>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</si>
  <si>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</si>
  <si>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</si>
  <si>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</si>
  <si>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</si>
  <si>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</si>
  <si>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</si>
  <si>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</si>
  <si>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</si>
  <si>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</si>
  <si>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</si>
  <si>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</si>
  <si>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</si>
  <si>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</si>
  <si>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</si>
  <si>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</si>
  <si>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</si>
  <si>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</si>
  <si>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</si>
  <si>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</si>
  <si>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</si>
  <si>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</si>
  <si>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</si>
  <si>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</si>
  <si>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</si>
  <si>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</si>
  <si>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</si>
  <si>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</si>
  <si>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</si>
  <si>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</si>
  <si>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</si>
  <si>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</si>
  <si>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</si>
  <si>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</si>
  <si>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</si>
  <si>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</si>
  <si>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</si>
  <si>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</si>
  <si>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</si>
  <si>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</si>
  <si>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</si>
  <si>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</si>
  <si>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</si>
  <si>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</si>
  <si>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</si>
  <si>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</si>
  <si>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</si>
  <si>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</si>
  <si>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</si>
  <si>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</si>
  <si>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</si>
  <si>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</si>
  <si>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</si>
  <si>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</si>
  <si>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</si>
  <si>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</si>
  <si>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</si>
  <si>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</si>
  <si>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</si>
  <si>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</si>
  <si>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</si>
  <si>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</si>
  <si>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</si>
  <si>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</si>
  <si>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</si>
  <si>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</si>
  <si>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</si>
  <si>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</si>
  <si>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</si>
  <si>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</si>
  <si>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</si>
  <si>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</si>
  <si>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</si>
  <si>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</si>
  <si>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</si>
  <si>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</si>
  <si>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</si>
  <si>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</si>
  <si>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</si>
  <si>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</si>
  <si>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</si>
  <si>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</si>
  <si>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</si>
  <si>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</si>
  <si>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</si>
  <si>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</si>
  <si>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</si>
  <si>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</si>
  <si>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</si>
  <si>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</si>
  <si>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</si>
  <si>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</si>
  <si>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</si>
  <si>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</si>
  <si>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</si>
  <si>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</si>
  <si>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</si>
  <si>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</si>
  <si>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</si>
  <si>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</si>
  <si>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</si>
  <si>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</si>
  <si>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</si>
  <si>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</si>
  <si>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</si>
  <si>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</si>
  <si>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</si>
  <si>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</si>
  <si>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</si>
  <si>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</si>
  <si>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</si>
  <si>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</si>
  <si>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</si>
  <si>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</si>
  <si>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</si>
  <si>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</si>
  <si>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</si>
  <si>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</si>
  <si>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</si>
  <si>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</si>
  <si>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</si>
  <si>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</si>
  <si>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</si>
  <si>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</si>
  <si>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</si>
  <si>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</si>
  <si>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</si>
  <si>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</si>
  <si>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</si>
  <si>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</si>
  <si>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</si>
  <si>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</si>
  <si>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</si>
  <si>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</si>
  <si>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</si>
  <si>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</si>
  <si>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</si>
  <si>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</si>
  <si>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</si>
  <si>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</si>
  <si>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</si>
  <si>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</si>
  <si>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</si>
  <si>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</si>
  <si>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</si>
  <si>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</si>
  <si>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</si>
  <si>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</si>
  <si>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</si>
  <si>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</si>
  <si>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</si>
  <si>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</si>
  <si>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</si>
  <si>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</si>
  <si>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</si>
  <si>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</si>
  <si>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</si>
  <si>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</si>
  <si>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</si>
  <si>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</si>
  <si>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</si>
  <si>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</si>
  <si>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</si>
  <si>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</si>
  <si>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</si>
  <si>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</si>
  <si>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</si>
  <si>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</si>
  <si>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</si>
  <si>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</si>
  <si>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</si>
  <si>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</si>
  <si>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</si>
  <si>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</si>
  <si>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</si>
  <si>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</si>
  <si>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</si>
  <si>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</si>
  <si>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</si>
  <si>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</si>
  <si>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</si>
  <si>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</si>
  <si>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</si>
  <si>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</si>
  <si>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</si>
  <si>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</si>
  <si>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</si>
  <si>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</si>
  <si>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</si>
  <si>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</si>
  <si>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</si>
  <si>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</si>
  <si>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</si>
  <si>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</si>
  <si>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</si>
  <si>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</si>
  <si>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</si>
  <si>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</si>
  <si>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</si>
  <si>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</si>
  <si>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</si>
  <si>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</si>
  <si>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</si>
  <si>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</si>
  <si>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</si>
  <si>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</si>
  <si>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</si>
  <si>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</si>
  <si>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</si>
  <si>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</si>
  <si>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</si>
  <si>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</si>
  <si>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</si>
  <si>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</si>
  <si>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</si>
  <si>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</si>
  <si>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</si>
  <si>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</si>
  <si>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</si>
  <si>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</si>
  <si>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</si>
  <si>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</si>
  <si>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</si>
  <si>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</si>
  <si>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</si>
  <si>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</si>
  <si>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</si>
  <si>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</si>
  <si>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</si>
  <si>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</si>
  <si>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</si>
  <si>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</si>
  <si>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</si>
  <si>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</si>
  <si>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</si>
  <si>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</si>
  <si>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</si>
  <si>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</si>
  <si>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</si>
  <si>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</si>
  <si>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</si>
  <si>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</si>
  <si>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</si>
  <si>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</si>
  <si>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</si>
  <si>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</si>
  <si>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</si>
  <si>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</si>
  <si>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</si>
  <si>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</si>
  <si>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</si>
  <si>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</si>
  <si>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</si>
  <si>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</si>
  <si>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</si>
  <si>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</si>
  <si>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</si>
  <si>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</si>
  <si>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</si>
  <si>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</si>
  <si>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</si>
  <si>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</si>
  <si>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</si>
  <si>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</si>
  <si>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</si>
  <si>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</si>
  <si>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</si>
  <si>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</si>
  <si>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</si>
  <si>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</si>
  <si>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</si>
  <si>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</si>
  <si>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</si>
  <si>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</si>
  <si>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</si>
  <si>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</si>
  <si>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</si>
  <si>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</si>
  <si>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</si>
  <si>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</si>
  <si>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</si>
  <si>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</si>
  <si>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</si>
  <si>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</si>
  <si>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</si>
  <si>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</si>
  <si>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</si>
  <si>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</si>
  <si>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</si>
  <si>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</si>
  <si>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</si>
  <si>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</si>
  <si>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</si>
  <si>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</si>
  <si>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</si>
  <si>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</si>
  <si>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</si>
  <si>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</si>
  <si>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</si>
  <si>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</si>
  <si>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</si>
  <si>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</si>
  <si>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</si>
  <si>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</si>
  <si>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</si>
  <si>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</si>
  <si>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</si>
  <si>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</si>
  <si>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</si>
  <si>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</si>
  <si>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</si>
  <si>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</si>
  <si>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</si>
  <si>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</si>
  <si>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</si>
  <si>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</si>
  <si>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</si>
  <si>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</si>
  <si>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</si>
  <si>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</si>
  <si>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</si>
  <si>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</si>
  <si>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</si>
  <si>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</si>
  <si>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</si>
  <si>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</si>
  <si>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</si>
  <si>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</si>
  <si>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</si>
  <si>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</si>
  <si>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</si>
  <si>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</si>
  <si>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</si>
  <si>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</si>
  <si>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</si>
  <si>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</si>
  <si>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</si>
  <si>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</si>
  <si>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</si>
  <si>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</si>
  <si>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</si>
  <si>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</si>
  <si>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</si>
  <si>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</si>
  <si>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</si>
  <si>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</si>
  <si>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</si>
  <si>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</si>
  <si>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</si>
  <si>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</si>
  <si>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</si>
  <si>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</si>
  <si>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</si>
  <si>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</si>
  <si>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de Tumaco</t>
  </si>
  <si>
    <t>064</t>
  </si>
  <si>
    <t>075</t>
  </si>
  <si>
    <t>090</t>
  </si>
  <si>
    <t xml:space="preserve">atencion integral a la primera infancia especialmente a madres lactantes, gestantes, niños y niñas de 6 de cero a 6 años de familias en condicion de desplazamiento en el municipio de tumaco, nariño vigencia 2016  </t>
  </si>
  <si>
    <t>atencion integral a la primera infancia especialmente a madres lactantes, gestantes, niños y niñas de 6 de cero a 6 años de familias en condicion de desplazamiento en el municipio de tumaco, nariño vigencia 2017</t>
  </si>
  <si>
    <t>atencion integral a la primera infancia especialmente a madres lactantes, gestantes, niños y niñas de 6 de cero a 6 años de familias en condicion de desplazamiento en el municipio de tumaco, nariño vigencia 2018</t>
  </si>
  <si>
    <t>asociacion de padres de familia hogar infantil villa lola</t>
  </si>
  <si>
    <t>033</t>
  </si>
  <si>
    <t>fortalecimiento a la atencion integral a la primera infancia especialmente a madres lactantes, gestantes, niños y niñas de  de cero a 5 años y 11 meses de familias en condicion de desplazamiento en el municipios de la tola, mosquera, francisco pizarro, olaya herrera, el charco, santa barbara de iscuande, roberto payan, barbacoas, magui payan, nariño vigencia 2013-2015</t>
  </si>
  <si>
    <t>065</t>
  </si>
  <si>
    <t>fortalecimiento a la atencion integral a la primera infancia especialmente a madres lactantes, gestantes, niños y niñas de  de cero a 5 años y 11 meses de familias en condicion de desplazamiento en el municipios de la tola, mosquera, francisco pizarro, olaya herrera, el charco, santa barbara de iscuande, roberto payan, barbacoas, magui payan, nariño vigencia 2016-2019</t>
  </si>
  <si>
    <t xml:space="preserve">atencion integral a la primera infancia especialmente a madres lactantes, gestantes, niños y niñas de 6 de cero a 6 años de familias en condicion de desplazamiento en el municipio de tumaco, nariño vigencia 2013-2015  </t>
  </si>
  <si>
    <t>040</t>
  </si>
  <si>
    <t>165</t>
  </si>
  <si>
    <t>192</t>
  </si>
  <si>
    <t>390</t>
  </si>
  <si>
    <t xml:space="preserve">Prestar el servivio de eduacacion inicial  en el marco de la atencion integral -Desarrollo infantil en Medio Familiar-DIMF-  de conformidad con el manual  operativo de la modalidad familiar , el lineamineto tecnico  para la atencion a la primera infancia  y las directrices establecidas  por el icbf , en armonia con la politica de estado  para el desarrollo integral  de la primera infancia  de cero a siempre </t>
  </si>
  <si>
    <t>prestar el servicio de acompañamiento psicosocial familia y comunitario de la direccion de familia y comunidades para implementar la modalidad MI FAMILIA, cuyo objeto es fostalecer a las familias para promover la proteccion integral de los niños, niñas y adolescentes y contribuir a la prevencion de violencia, negligencia o abusos en su contra, atraves del modelo de atencion urbana y rural</t>
  </si>
  <si>
    <t>067</t>
  </si>
  <si>
    <t>030</t>
  </si>
  <si>
    <t>fortalecimiento a la atencion integral a la primera infancia especialmente a madres lactantes, gestantes, niños y niñas de  de cero a 5 años y 11 meses de familias en condicion de desplazamiento en el municipios de ricaurte, pasto e ipiales, nariño vigencia 2016-2019</t>
  </si>
  <si>
    <t>fortalecimiento a la atencion integral a la primera infancia especialmente a madres lactantes, gestantes, niños y niñas de  de cero a 5 años y 11 meses de familias en condicion de desplazamiento en el municipios de ricaurte, pasto e ipiales, nariño vigencia 2013-2015</t>
  </si>
  <si>
    <t>av ferrea 10-16</t>
  </si>
  <si>
    <t>fundecaf24@hotmail.com</t>
  </si>
  <si>
    <t>barrio la coordialidad</t>
  </si>
  <si>
    <t>OSCAR EDUARDO GONZALEZ ARIAS</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</si>
  <si>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</si>
  <si>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2021-52-10001374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</si>
</sst>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0" zoomScaleNormal="80" zoomScaleSheetLayoutView="40" zoomScalePageLayoutView="40" workbookViewId="0">
      <selection activeCell="J28" sqref="J2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2704</v>
      </c>
      <c r="D15" s="35"/>
      <c r="E15" s="35"/>
      <c r="F15" s="5"/>
      <c r="G15" s="32" t="s">
        <v>1168</v>
      </c>
      <c r="H15" s="103" t="s">
        <v>110</v>
      </c>
      <c r="I15" s="32" t="s">
        <v>2624</v>
      </c>
      <c r="J15" s="108"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900550757</v>
      </c>
      <c r="C20" s="5"/>
      <c r="D20" s="73"/>
      <c r="E20" s="5"/>
      <c r="F20" s="5"/>
      <c r="G20" s="5"/>
      <c r="H20" s="241"/>
      <c r="I20" s="145" t="s">
        <v>110</v>
      </c>
      <c r="J20" s="146" t="s">
        <v>792</v>
      </c>
      <c r="K20" s="147">
        <v>2341073322</v>
      </c>
      <c r="L20" s="148"/>
      <c r="M20" s="148">
        <v>44561</v>
      </c>
      <c r="N20" s="132">
        <f>+(M20-L20)/30</f>
        <v>1485.3666666666666</v>
      </c>
      <c r="O20" s="135"/>
      <c r="U20" s="131"/>
      <c r="V20" s="105">
        <f ca="1">NOW()</f>
        <v>44193.699652662035</v>
      </c>
      <c r="W20" s="105">
        <f ca="1">NOW()</f>
        <v>44193.699652662035</v>
      </c>
    </row>
    <row r="21" spans="1:23" ht="30" customHeight="1" outlineLevel="1" x14ac:dyDescent="0.25">
      <c r="A21" s="9"/>
      <c r="B21" s="71"/>
      <c r="C21" s="5"/>
      <c r="D21" s="5"/>
      <c r="E21" s="5"/>
      <c r="F21" s="5"/>
      <c r="G21" s="5"/>
      <c r="H21" s="70"/>
      <c r="I21" s="145"/>
      <c r="J21" s="146"/>
      <c r="K21" s="147"/>
      <c r="L21" s="148"/>
      <c r="M21" s="148"/>
      <c r="N21" s="132">
        <f t="shared" ref="N21:N35" si="0">+(M21-L21)/30</f>
        <v>0</v>
      </c>
      <c r="O21" s="136"/>
    </row>
    <row r="22" spans="1:23" ht="30" customHeight="1" outlineLevel="1" x14ac:dyDescent="0.25">
      <c r="A22" s="9"/>
      <c r="B22" s="71"/>
      <c r="C22" s="5"/>
      <c r="D22" s="5"/>
      <c r="E22" s="5"/>
      <c r="F22" s="5"/>
      <c r="G22" s="5"/>
      <c r="H22" s="70"/>
      <c r="I22" s="145"/>
      <c r="J22" s="146"/>
      <c r="K22" s="147"/>
      <c r="L22" s="148"/>
      <c r="M22" s="148"/>
      <c r="N22" s="133">
        <f t="shared" ref="N22:N33" si="1">+(M22-L22)/30</f>
        <v>0</v>
      </c>
      <c r="O22" s="136"/>
    </row>
    <row r="23" spans="1:23" ht="30" customHeight="1" outlineLevel="1" x14ac:dyDescent="0.25">
      <c r="A23" s="9"/>
      <c r="B23" s="101"/>
      <c r="C23" s="21"/>
      <c r="D23" s="21"/>
      <c r="E23" s="21"/>
      <c r="F23" s="5"/>
      <c r="G23" s="5"/>
      <c r="H23" s="70"/>
      <c r="I23" s="145"/>
      <c r="J23" s="146"/>
      <c r="K23" s="147"/>
      <c r="L23" s="148"/>
      <c r="M23" s="148"/>
      <c r="N23" s="133">
        <f t="shared" si="1"/>
        <v>0</v>
      </c>
      <c r="O23" s="136"/>
      <c r="Q23" s="104"/>
      <c r="R23" s="55"/>
      <c r="S23" s="105"/>
      <c r="T23" s="105"/>
    </row>
    <row r="24" spans="1:23" ht="30" customHeight="1" outlineLevel="1" x14ac:dyDescent="0.25">
      <c r="A24" s="9"/>
      <c r="B24" s="101"/>
      <c r="C24" s="21"/>
      <c r="D24" s="21"/>
      <c r="E24" s="21"/>
      <c r="F24" s="5"/>
      <c r="G24" s="5"/>
      <c r="H24" s="70"/>
      <c r="I24" s="145"/>
      <c r="J24" s="146"/>
      <c r="K24" s="147"/>
      <c r="L24" s="148"/>
      <c r="M24" s="148"/>
      <c r="N24" s="133">
        <f t="shared" si="1"/>
        <v>0</v>
      </c>
      <c r="O24" s="136"/>
    </row>
    <row r="25" spans="1:23" ht="30" customHeight="1" outlineLevel="1" x14ac:dyDescent="0.25">
      <c r="A25" s="9"/>
      <c r="B25" s="101"/>
      <c r="C25" s="21"/>
      <c r="D25" s="21"/>
      <c r="E25" s="21"/>
      <c r="F25" s="5"/>
      <c r="G25" s="5"/>
      <c r="H25" s="70"/>
      <c r="I25" s="145"/>
      <c r="J25" s="146"/>
      <c r="K25" s="147"/>
      <c r="L25" s="148"/>
      <c r="M25" s="148"/>
      <c r="N25" s="133">
        <f t="shared" si="1"/>
        <v>0</v>
      </c>
      <c r="O25" s="136"/>
    </row>
    <row r="26" spans="1:23" ht="30" customHeight="1" outlineLevel="1" x14ac:dyDescent="0.25">
      <c r="A26" s="9"/>
      <c r="B26" s="101"/>
      <c r="C26" s="21"/>
      <c r="D26" s="21"/>
      <c r="E26" s="21"/>
      <c r="F26" s="5"/>
      <c r="G26" s="5"/>
      <c r="H26" s="70"/>
      <c r="I26" s="145"/>
      <c r="J26" s="146"/>
      <c r="K26" s="147"/>
      <c r="L26" s="148"/>
      <c r="M26" s="148"/>
      <c r="N26" s="133">
        <f t="shared" si="1"/>
        <v>0</v>
      </c>
      <c r="O26" s="136"/>
    </row>
    <row r="27" spans="1:23" ht="30" customHeight="1" outlineLevel="1" x14ac:dyDescent="0.25">
      <c r="A27" s="9"/>
      <c r="B27" s="101"/>
      <c r="C27" s="21"/>
      <c r="D27" s="21"/>
      <c r="E27" s="21"/>
      <c r="F27" s="5"/>
      <c r="G27" s="5"/>
      <c r="H27" s="70"/>
      <c r="I27" s="145"/>
      <c r="J27" s="146"/>
      <c r="K27" s="147"/>
      <c r="L27" s="148"/>
      <c r="M27" s="148"/>
      <c r="N27" s="133">
        <f t="shared" si="1"/>
        <v>0</v>
      </c>
      <c r="O27" s="136"/>
    </row>
    <row r="28" spans="1:23" ht="30" customHeight="1" outlineLevel="1" x14ac:dyDescent="0.25">
      <c r="A28" s="9"/>
      <c r="B28" s="101"/>
      <c r="C28" s="21"/>
      <c r="D28" s="21"/>
      <c r="E28" s="21"/>
      <c r="F28" s="5"/>
      <c r="G28" s="5"/>
      <c r="H28" s="70"/>
      <c r="I28" s="145"/>
      <c r="J28" s="146"/>
      <c r="K28" s="147"/>
      <c r="L28" s="148"/>
      <c r="M28" s="148"/>
      <c r="N28" s="133">
        <f t="shared" si="1"/>
        <v>0</v>
      </c>
      <c r="O28" s="136"/>
    </row>
    <row r="29" spans="1:23" ht="30" customHeight="1" outlineLevel="1" x14ac:dyDescent="0.25">
      <c r="A29" s="9"/>
      <c r="B29" s="71"/>
      <c r="C29" s="5"/>
      <c r="D29" s="5"/>
      <c r="E29" s="5"/>
      <c r="F29" s="5"/>
      <c r="G29" s="5"/>
      <c r="H29" s="70"/>
      <c r="I29" s="145"/>
      <c r="J29" s="146"/>
      <c r="K29" s="147"/>
      <c r="L29" s="148"/>
      <c r="M29" s="148"/>
      <c r="N29" s="133">
        <f t="shared" si="1"/>
        <v>0</v>
      </c>
      <c r="O29" s="136"/>
    </row>
    <row r="30" spans="1:23" ht="30" customHeight="1" outlineLevel="1" x14ac:dyDescent="0.25">
      <c r="A30" s="9"/>
      <c r="B30" s="71"/>
      <c r="C30" s="5"/>
      <c r="D30" s="5"/>
      <c r="E30" s="5"/>
      <c r="F30" s="5"/>
      <c r="G30" s="5"/>
      <c r="H30" s="70"/>
      <c r="I30" s="145"/>
      <c r="J30" s="146"/>
      <c r="K30" s="147"/>
      <c r="L30" s="148"/>
      <c r="M30" s="148"/>
      <c r="N30" s="133">
        <f t="shared" si="1"/>
        <v>0</v>
      </c>
      <c r="O30" s="136"/>
    </row>
    <row r="31" spans="1:23" ht="30" customHeight="1" outlineLevel="1" x14ac:dyDescent="0.25">
      <c r="A31" s="9"/>
      <c r="B31" s="71"/>
      <c r="C31" s="5"/>
      <c r="D31" s="5"/>
      <c r="E31" s="5"/>
      <c r="F31" s="5"/>
      <c r="G31" s="5"/>
      <c r="H31" s="70"/>
      <c r="I31" s="145"/>
      <c r="J31" s="146"/>
      <c r="K31" s="147"/>
      <c r="L31" s="148"/>
      <c r="M31" s="148"/>
      <c r="N31" s="133">
        <f t="shared" si="1"/>
        <v>0</v>
      </c>
      <c r="O31" s="136"/>
    </row>
    <row r="32" spans="1:23" ht="30" customHeight="1" outlineLevel="1" x14ac:dyDescent="0.25">
      <c r="A32" s="9"/>
      <c r="B32" s="71"/>
      <c r="C32" s="5"/>
      <c r="D32" s="5"/>
      <c r="E32" s="5"/>
      <c r="F32" s="5"/>
      <c r="G32" s="5"/>
      <c r="H32" s="70"/>
      <c r="I32" s="145"/>
      <c r="J32" s="146"/>
      <c r="K32" s="147"/>
      <c r="L32" s="148"/>
      <c r="M32" s="148"/>
      <c r="N32" s="133">
        <f t="shared" si="1"/>
        <v>0</v>
      </c>
      <c r="O32" s="136"/>
    </row>
    <row r="33" spans="1:16" ht="30" customHeight="1" outlineLevel="1" x14ac:dyDescent="0.25">
      <c r="A33" s="9"/>
      <c r="B33" s="71"/>
      <c r="C33" s="5"/>
      <c r="D33" s="5"/>
      <c r="E33" s="5"/>
      <c r="F33" s="5"/>
      <c r="G33" s="5"/>
      <c r="H33" s="70"/>
      <c r="I33" s="145"/>
      <c r="J33" s="146"/>
      <c r="K33" s="147"/>
      <c r="L33" s="148"/>
      <c r="M33" s="148"/>
      <c r="N33" s="133">
        <f t="shared" si="1"/>
        <v>0</v>
      </c>
      <c r="O33" s="136"/>
    </row>
    <row r="34" spans="1:16" ht="30" customHeight="1" outlineLevel="1" x14ac:dyDescent="0.25">
      <c r="A34" s="9"/>
      <c r="B34" s="71"/>
      <c r="C34" s="5"/>
      <c r="D34" s="5"/>
      <c r="E34" s="5"/>
      <c r="F34" s="5"/>
      <c r="G34" s="5"/>
      <c r="H34" s="70"/>
      <c r="I34" s="145"/>
      <c r="J34" s="146"/>
      <c r="K34" s="147"/>
      <c r="L34" s="148"/>
      <c r="M34" s="148"/>
      <c r="N34" s="133">
        <f t="shared" si="0"/>
        <v>0</v>
      </c>
      <c r="O34" s="136"/>
    </row>
    <row r="35" spans="1:16" ht="30" customHeight="1" outlineLevel="1" x14ac:dyDescent="0.25">
      <c r="A35" s="9"/>
      <c r="B35" s="71"/>
      <c r="C35" s="5"/>
      <c r="D35" s="5"/>
      <c r="E35" s="5"/>
      <c r="F35" s="5"/>
      <c r="G35" s="5"/>
      <c r="H35" s="70"/>
      <c r="I35" s="145"/>
      <c r="J35" s="146"/>
      <c r="K35" s="147"/>
      <c r="L35" s="148"/>
      <c r="M35" s="148"/>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CAMINOS DEL FUTURO</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2703</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0" t="s">
        <v>2677</v>
      </c>
      <c r="E48" s="142">
        <v>42370</v>
      </c>
      <c r="F48" s="142">
        <v>42734</v>
      </c>
      <c r="G48" s="156">
        <f>IF(AND(E48&lt;&gt;"",F48&lt;&gt;""),((F48-E48)/30),"")</f>
        <v>12.133333333333333</v>
      </c>
      <c r="H48" s="114" t="s">
        <v>2680</v>
      </c>
      <c r="I48" s="113" t="s">
        <v>110</v>
      </c>
      <c r="J48" s="113" t="s">
        <v>819</v>
      </c>
      <c r="K48" s="116">
        <v>800000000</v>
      </c>
      <c r="L48" s="115" t="s">
        <v>1148</v>
      </c>
      <c r="M48" s="117">
        <v>1</v>
      </c>
      <c r="N48" s="115" t="s">
        <v>27</v>
      </c>
      <c r="O48" s="115" t="s">
        <v>26</v>
      </c>
      <c r="P48" s="78"/>
    </row>
    <row r="49" spans="1:16" s="6" customFormat="1" ht="24.75" customHeight="1" x14ac:dyDescent="0.25">
      <c r="A49" s="140">
        <v>2</v>
      </c>
      <c r="B49" s="120" t="s">
        <v>2676</v>
      </c>
      <c r="C49" s="112" t="s">
        <v>31</v>
      </c>
      <c r="D49" s="110" t="s">
        <v>2678</v>
      </c>
      <c r="E49" s="142">
        <v>42736</v>
      </c>
      <c r="F49" s="142">
        <v>43099</v>
      </c>
      <c r="G49" s="156">
        <f t="shared" ref="G49:G50" si="2">IF(AND(E49&lt;&gt;"",F49&lt;&gt;""),((F49-E49)/30),"")</f>
        <v>12.1</v>
      </c>
      <c r="H49" s="114" t="s">
        <v>2681</v>
      </c>
      <c r="I49" s="113" t="s">
        <v>110</v>
      </c>
      <c r="J49" s="113" t="s">
        <v>819</v>
      </c>
      <c r="K49" s="116">
        <v>800000000</v>
      </c>
      <c r="L49" s="115" t="s">
        <v>1148</v>
      </c>
      <c r="M49" s="117">
        <v>1</v>
      </c>
      <c r="N49" s="115" t="s">
        <v>27</v>
      </c>
      <c r="O49" s="115" t="s">
        <v>26</v>
      </c>
      <c r="P49" s="78"/>
    </row>
    <row r="50" spans="1:16" s="6" customFormat="1" ht="24.75" customHeight="1" x14ac:dyDescent="0.25">
      <c r="A50" s="140">
        <v>3</v>
      </c>
      <c r="B50" s="120" t="s">
        <v>2676</v>
      </c>
      <c r="C50" s="112" t="s">
        <v>31</v>
      </c>
      <c r="D50" s="110" t="s">
        <v>2679</v>
      </c>
      <c r="E50" s="142">
        <v>43101</v>
      </c>
      <c r="F50" s="142">
        <v>43514</v>
      </c>
      <c r="G50" s="156">
        <f t="shared" si="2"/>
        <v>13.766666666666667</v>
      </c>
      <c r="H50" s="118" t="s">
        <v>2682</v>
      </c>
      <c r="I50" s="113" t="s">
        <v>110</v>
      </c>
      <c r="J50" s="113" t="s">
        <v>819</v>
      </c>
      <c r="K50" s="116">
        <v>847990784</v>
      </c>
      <c r="L50" s="115" t="s">
        <v>1148</v>
      </c>
      <c r="M50" s="117">
        <v>1</v>
      </c>
      <c r="N50" s="115" t="s">
        <v>27</v>
      </c>
      <c r="O50" s="115" t="s">
        <v>26</v>
      </c>
      <c r="P50" s="78"/>
    </row>
    <row r="51" spans="1:16" s="6" customFormat="1" ht="24.75" customHeight="1" outlineLevel="1" x14ac:dyDescent="0.25">
      <c r="A51" s="140">
        <v>4</v>
      </c>
      <c r="B51" s="111" t="s">
        <v>2683</v>
      </c>
      <c r="C51" s="112" t="s">
        <v>32</v>
      </c>
      <c r="D51" s="110" t="s">
        <v>2684</v>
      </c>
      <c r="E51" s="142">
        <v>41276</v>
      </c>
      <c r="F51" s="142">
        <v>42368</v>
      </c>
      <c r="G51" s="156">
        <f t="shared" ref="G51:G107" si="3">IF(AND(E51&lt;&gt;"",F51&lt;&gt;""),((F51-E51)/30),"")</f>
        <v>36.4</v>
      </c>
      <c r="H51" s="114" t="s">
        <v>2685</v>
      </c>
      <c r="I51" s="113" t="s">
        <v>110</v>
      </c>
      <c r="J51" s="113" t="s">
        <v>810</v>
      </c>
      <c r="K51" s="116">
        <v>1200000000</v>
      </c>
      <c r="L51" s="115" t="s">
        <v>1148</v>
      </c>
      <c r="M51" s="117">
        <v>1</v>
      </c>
      <c r="N51" s="115" t="s">
        <v>27</v>
      </c>
      <c r="O51" s="115" t="s">
        <v>1148</v>
      </c>
      <c r="P51" s="78"/>
    </row>
    <row r="52" spans="1:16" s="7" customFormat="1" ht="24.75" customHeight="1" outlineLevel="1" x14ac:dyDescent="0.25">
      <c r="A52" s="141">
        <v>5</v>
      </c>
      <c r="B52" s="120" t="s">
        <v>2683</v>
      </c>
      <c r="C52" s="112" t="s">
        <v>32</v>
      </c>
      <c r="D52" s="119" t="s">
        <v>2684</v>
      </c>
      <c r="E52" s="142">
        <v>41276</v>
      </c>
      <c r="F52" s="142">
        <v>42368</v>
      </c>
      <c r="G52" s="156">
        <f t="shared" si="3"/>
        <v>36.4</v>
      </c>
      <c r="H52" s="120" t="s">
        <v>2685</v>
      </c>
      <c r="I52" s="119" t="s">
        <v>110</v>
      </c>
      <c r="J52" s="113" t="s">
        <v>773</v>
      </c>
      <c r="K52" s="121">
        <v>1200000000</v>
      </c>
      <c r="L52" s="122" t="s">
        <v>1148</v>
      </c>
      <c r="M52" s="117">
        <v>1</v>
      </c>
      <c r="N52" s="122" t="s">
        <v>27</v>
      </c>
      <c r="O52" s="122" t="s">
        <v>1148</v>
      </c>
      <c r="P52" s="79"/>
    </row>
    <row r="53" spans="1:16" s="7" customFormat="1" ht="24.75" customHeight="1" outlineLevel="1" x14ac:dyDescent="0.25">
      <c r="A53" s="141">
        <v>6</v>
      </c>
      <c r="B53" s="120" t="s">
        <v>2683</v>
      </c>
      <c r="C53" s="122" t="s">
        <v>32</v>
      </c>
      <c r="D53" s="119" t="s">
        <v>2684</v>
      </c>
      <c r="E53" s="142">
        <v>41276</v>
      </c>
      <c r="F53" s="142">
        <v>42368</v>
      </c>
      <c r="G53" s="156">
        <f t="shared" si="3"/>
        <v>36.4</v>
      </c>
      <c r="H53" s="120" t="s">
        <v>2685</v>
      </c>
      <c r="I53" s="119" t="s">
        <v>110</v>
      </c>
      <c r="J53" s="113" t="s">
        <v>800</v>
      </c>
      <c r="K53" s="121">
        <v>1200000000</v>
      </c>
      <c r="L53" s="122" t="s">
        <v>1148</v>
      </c>
      <c r="M53" s="117">
        <v>1</v>
      </c>
      <c r="N53" s="122" t="s">
        <v>27</v>
      </c>
      <c r="O53" s="122" t="s">
        <v>1148</v>
      </c>
      <c r="P53" s="79"/>
    </row>
    <row r="54" spans="1:16" s="7" customFormat="1" ht="24.75" customHeight="1" outlineLevel="1" x14ac:dyDescent="0.25">
      <c r="A54" s="141">
        <v>7</v>
      </c>
      <c r="B54" s="120" t="s">
        <v>2683</v>
      </c>
      <c r="C54" s="122" t="s">
        <v>32</v>
      </c>
      <c r="D54" s="119" t="s">
        <v>2684</v>
      </c>
      <c r="E54" s="142">
        <v>41276</v>
      </c>
      <c r="F54" s="142">
        <v>42368</v>
      </c>
      <c r="G54" s="156">
        <f t="shared" si="3"/>
        <v>36.4</v>
      </c>
      <c r="H54" s="120" t="s">
        <v>2685</v>
      </c>
      <c r="I54" s="119" t="s">
        <v>110</v>
      </c>
      <c r="J54" s="113" t="s">
        <v>782</v>
      </c>
      <c r="K54" s="121">
        <v>1200000000</v>
      </c>
      <c r="L54" s="122" t="s">
        <v>1148</v>
      </c>
      <c r="M54" s="117">
        <v>1</v>
      </c>
      <c r="N54" s="122" t="s">
        <v>27</v>
      </c>
      <c r="O54" s="122" t="s">
        <v>1148</v>
      </c>
      <c r="P54" s="79"/>
    </row>
    <row r="55" spans="1:16" s="7" customFormat="1" ht="24.75" customHeight="1" outlineLevel="1" x14ac:dyDescent="0.25">
      <c r="A55" s="141">
        <v>8</v>
      </c>
      <c r="B55" s="120" t="s">
        <v>2683</v>
      </c>
      <c r="C55" s="122" t="s">
        <v>32</v>
      </c>
      <c r="D55" s="119" t="s">
        <v>2684</v>
      </c>
      <c r="E55" s="142">
        <v>41276</v>
      </c>
      <c r="F55" s="142">
        <v>42368</v>
      </c>
      <c r="G55" s="156">
        <f t="shared" si="3"/>
        <v>36.4</v>
      </c>
      <c r="H55" s="120" t="s">
        <v>2685</v>
      </c>
      <c r="I55" s="113" t="s">
        <v>110</v>
      </c>
      <c r="J55" s="113" t="s">
        <v>804</v>
      </c>
      <c r="K55" s="121">
        <v>1200000000</v>
      </c>
      <c r="L55" s="122" t="s">
        <v>1148</v>
      </c>
      <c r="M55" s="117">
        <v>1</v>
      </c>
      <c r="N55" s="122" t="s">
        <v>27</v>
      </c>
      <c r="O55" s="122" t="s">
        <v>1148</v>
      </c>
      <c r="P55" s="79"/>
    </row>
    <row r="56" spans="1:16" s="7" customFormat="1" ht="24.75" customHeight="1" outlineLevel="1" x14ac:dyDescent="0.25">
      <c r="A56" s="141">
        <v>9</v>
      </c>
      <c r="B56" s="120" t="s">
        <v>2683</v>
      </c>
      <c r="C56" s="122" t="s">
        <v>32</v>
      </c>
      <c r="D56" s="119" t="s">
        <v>2684</v>
      </c>
      <c r="E56" s="142">
        <v>41276</v>
      </c>
      <c r="F56" s="142">
        <v>42368</v>
      </c>
      <c r="G56" s="156">
        <f t="shared" si="3"/>
        <v>36.4</v>
      </c>
      <c r="H56" s="120" t="s">
        <v>2685</v>
      </c>
      <c r="I56" s="113" t="s">
        <v>110</v>
      </c>
      <c r="J56" s="113" t="s">
        <v>796</v>
      </c>
      <c r="K56" s="121">
        <v>1200000000</v>
      </c>
      <c r="L56" s="122" t="s">
        <v>1148</v>
      </c>
      <c r="M56" s="117">
        <v>1</v>
      </c>
      <c r="N56" s="122" t="s">
        <v>27</v>
      </c>
      <c r="O56" s="122" t="s">
        <v>1148</v>
      </c>
      <c r="P56" s="79"/>
    </row>
    <row r="57" spans="1:16" s="7" customFormat="1" ht="24.75" customHeight="1" outlineLevel="1" x14ac:dyDescent="0.25">
      <c r="A57" s="141">
        <v>10</v>
      </c>
      <c r="B57" s="120" t="s">
        <v>2683</v>
      </c>
      <c r="C57" s="122" t="s">
        <v>32</v>
      </c>
      <c r="D57" s="119" t="s">
        <v>2684</v>
      </c>
      <c r="E57" s="142">
        <v>41276</v>
      </c>
      <c r="F57" s="142">
        <v>42368</v>
      </c>
      <c r="G57" s="156">
        <f t="shared" si="3"/>
        <v>36.4</v>
      </c>
      <c r="H57" s="120" t="s">
        <v>2685</v>
      </c>
      <c r="I57" s="63" t="s">
        <v>110</v>
      </c>
      <c r="J57" s="63" t="s">
        <v>572</v>
      </c>
      <c r="K57" s="121">
        <v>1200000000</v>
      </c>
      <c r="L57" s="122" t="s">
        <v>1148</v>
      </c>
      <c r="M57" s="117">
        <v>1</v>
      </c>
      <c r="N57" s="122" t="s">
        <v>27</v>
      </c>
      <c r="O57" s="122" t="s">
        <v>1148</v>
      </c>
      <c r="P57" s="79"/>
    </row>
    <row r="58" spans="1:16" s="7" customFormat="1" ht="24.75" customHeight="1" outlineLevel="1" x14ac:dyDescent="0.25">
      <c r="A58" s="141">
        <v>11</v>
      </c>
      <c r="B58" s="120" t="s">
        <v>2683</v>
      </c>
      <c r="C58" s="122" t="s">
        <v>32</v>
      </c>
      <c r="D58" s="119" t="s">
        <v>2684</v>
      </c>
      <c r="E58" s="142">
        <v>41276</v>
      </c>
      <c r="F58" s="142">
        <v>42368</v>
      </c>
      <c r="G58" s="156">
        <f t="shared" si="3"/>
        <v>36.4</v>
      </c>
      <c r="H58" s="120" t="s">
        <v>2685</v>
      </c>
      <c r="I58" s="63" t="s">
        <v>110</v>
      </c>
      <c r="J58" s="63" t="s">
        <v>802</v>
      </c>
      <c r="K58" s="121">
        <v>1200000000</v>
      </c>
      <c r="L58" s="122" t="s">
        <v>1148</v>
      </c>
      <c r="M58" s="117">
        <v>1</v>
      </c>
      <c r="N58" s="122" t="s">
        <v>27</v>
      </c>
      <c r="O58" s="122" t="s">
        <v>1148</v>
      </c>
      <c r="P58" s="79"/>
    </row>
    <row r="59" spans="1:16" s="7" customFormat="1" ht="24.75" customHeight="1" outlineLevel="1" x14ac:dyDescent="0.25">
      <c r="A59" s="141">
        <v>12</v>
      </c>
      <c r="B59" s="120" t="s">
        <v>2683</v>
      </c>
      <c r="C59" s="122" t="s">
        <v>32</v>
      </c>
      <c r="D59" s="119" t="s">
        <v>2684</v>
      </c>
      <c r="E59" s="142">
        <v>41276</v>
      </c>
      <c r="F59" s="142">
        <v>42368</v>
      </c>
      <c r="G59" s="156">
        <f t="shared" si="3"/>
        <v>36.4</v>
      </c>
      <c r="H59" s="120" t="s">
        <v>2685</v>
      </c>
      <c r="I59" s="63" t="s">
        <v>110</v>
      </c>
      <c r="J59" s="63" t="s">
        <v>138</v>
      </c>
      <c r="K59" s="121">
        <v>1200000000</v>
      </c>
      <c r="L59" s="122" t="s">
        <v>1148</v>
      </c>
      <c r="M59" s="117">
        <v>1</v>
      </c>
      <c r="N59" s="122" t="s">
        <v>27</v>
      </c>
      <c r="O59" s="122" t="s">
        <v>1148</v>
      </c>
      <c r="P59" s="79"/>
    </row>
    <row r="60" spans="1:16" s="7" customFormat="1" ht="24.75" customHeight="1" outlineLevel="1" x14ac:dyDescent="0.25">
      <c r="A60" s="141">
        <v>13</v>
      </c>
      <c r="B60" s="120" t="s">
        <v>2683</v>
      </c>
      <c r="C60" s="65" t="s">
        <v>32</v>
      </c>
      <c r="D60" s="63" t="s">
        <v>2686</v>
      </c>
      <c r="E60" s="142">
        <v>42371</v>
      </c>
      <c r="F60" s="142">
        <v>43829</v>
      </c>
      <c r="G60" s="156">
        <f t="shared" si="3"/>
        <v>48.6</v>
      </c>
      <c r="H60" s="120" t="s">
        <v>2687</v>
      </c>
      <c r="I60" s="119" t="s">
        <v>110</v>
      </c>
      <c r="J60" s="119" t="s">
        <v>810</v>
      </c>
      <c r="K60" s="66">
        <v>1400000000</v>
      </c>
      <c r="L60" s="122" t="s">
        <v>1148</v>
      </c>
      <c r="M60" s="117">
        <v>1</v>
      </c>
      <c r="N60" s="122" t="s">
        <v>27</v>
      </c>
      <c r="O60" s="122" t="s">
        <v>1148</v>
      </c>
      <c r="P60" s="79"/>
    </row>
    <row r="61" spans="1:16" s="7" customFormat="1" ht="24.75" customHeight="1" outlineLevel="1" x14ac:dyDescent="0.25">
      <c r="A61" s="141">
        <v>14</v>
      </c>
      <c r="B61" s="120" t="s">
        <v>2683</v>
      </c>
      <c r="C61" s="122" t="s">
        <v>32</v>
      </c>
      <c r="D61" s="119" t="s">
        <v>2686</v>
      </c>
      <c r="E61" s="142">
        <v>42371</v>
      </c>
      <c r="F61" s="142">
        <v>43829</v>
      </c>
      <c r="G61" s="156">
        <f t="shared" si="3"/>
        <v>48.6</v>
      </c>
      <c r="H61" s="120" t="s">
        <v>2687</v>
      </c>
      <c r="I61" s="119" t="s">
        <v>110</v>
      </c>
      <c r="J61" s="119" t="s">
        <v>773</v>
      </c>
      <c r="K61" s="121">
        <v>1400000000</v>
      </c>
      <c r="L61" s="122" t="s">
        <v>1148</v>
      </c>
      <c r="M61" s="117">
        <v>1</v>
      </c>
      <c r="N61" s="122" t="s">
        <v>27</v>
      </c>
      <c r="O61" s="122" t="s">
        <v>1148</v>
      </c>
      <c r="P61" s="79"/>
    </row>
    <row r="62" spans="1:16" s="7" customFormat="1" ht="24.75" customHeight="1" outlineLevel="1" x14ac:dyDescent="0.25">
      <c r="A62" s="141">
        <v>15</v>
      </c>
      <c r="B62" s="120" t="s">
        <v>2683</v>
      </c>
      <c r="C62" s="122" t="s">
        <v>32</v>
      </c>
      <c r="D62" s="119" t="s">
        <v>2686</v>
      </c>
      <c r="E62" s="142">
        <v>42371</v>
      </c>
      <c r="F62" s="142">
        <v>43829</v>
      </c>
      <c r="G62" s="156">
        <f t="shared" si="3"/>
        <v>48.6</v>
      </c>
      <c r="H62" s="120" t="s">
        <v>2687</v>
      </c>
      <c r="I62" s="119" t="s">
        <v>110</v>
      </c>
      <c r="J62" s="119" t="s">
        <v>800</v>
      </c>
      <c r="K62" s="121">
        <v>1400000000</v>
      </c>
      <c r="L62" s="122" t="s">
        <v>1148</v>
      </c>
      <c r="M62" s="117">
        <v>1</v>
      </c>
      <c r="N62" s="122" t="s">
        <v>27</v>
      </c>
      <c r="O62" s="122" t="s">
        <v>1148</v>
      </c>
      <c r="P62" s="79"/>
    </row>
    <row r="63" spans="1:16" s="7" customFormat="1" ht="24.75" customHeight="1" outlineLevel="1" x14ac:dyDescent="0.25">
      <c r="A63" s="141">
        <v>16</v>
      </c>
      <c r="B63" s="120" t="s">
        <v>2683</v>
      </c>
      <c r="C63" s="122" t="s">
        <v>32</v>
      </c>
      <c r="D63" s="119" t="s">
        <v>2686</v>
      </c>
      <c r="E63" s="142">
        <v>42371</v>
      </c>
      <c r="F63" s="142">
        <v>43829</v>
      </c>
      <c r="G63" s="156">
        <f t="shared" si="3"/>
        <v>48.6</v>
      </c>
      <c r="H63" s="120" t="s">
        <v>2687</v>
      </c>
      <c r="I63" s="119" t="s">
        <v>110</v>
      </c>
      <c r="J63" s="119" t="s">
        <v>782</v>
      </c>
      <c r="K63" s="121">
        <v>1400000000</v>
      </c>
      <c r="L63" s="122" t="s">
        <v>1148</v>
      </c>
      <c r="M63" s="117">
        <v>1</v>
      </c>
      <c r="N63" s="122" t="s">
        <v>27</v>
      </c>
      <c r="O63" s="122" t="s">
        <v>1148</v>
      </c>
      <c r="P63" s="79"/>
    </row>
    <row r="64" spans="1:16" s="7" customFormat="1" ht="24.75" customHeight="1" outlineLevel="1" x14ac:dyDescent="0.25">
      <c r="A64" s="141">
        <v>17</v>
      </c>
      <c r="B64" s="120" t="s">
        <v>2683</v>
      </c>
      <c r="C64" s="122" t="s">
        <v>32</v>
      </c>
      <c r="D64" s="119" t="s">
        <v>2686</v>
      </c>
      <c r="E64" s="142">
        <v>42371</v>
      </c>
      <c r="F64" s="142">
        <v>43829</v>
      </c>
      <c r="G64" s="156">
        <f t="shared" si="3"/>
        <v>48.6</v>
      </c>
      <c r="H64" s="120" t="s">
        <v>2687</v>
      </c>
      <c r="I64" s="119" t="s">
        <v>110</v>
      </c>
      <c r="J64" s="119" t="s">
        <v>804</v>
      </c>
      <c r="K64" s="121">
        <v>1400000000</v>
      </c>
      <c r="L64" s="122" t="s">
        <v>1148</v>
      </c>
      <c r="M64" s="117">
        <v>1</v>
      </c>
      <c r="N64" s="122" t="s">
        <v>27</v>
      </c>
      <c r="O64" s="122" t="s">
        <v>1148</v>
      </c>
      <c r="P64" s="79"/>
    </row>
    <row r="65" spans="1:16" s="7" customFormat="1" ht="24.75" customHeight="1" outlineLevel="1" x14ac:dyDescent="0.25">
      <c r="A65" s="141">
        <v>18</v>
      </c>
      <c r="B65" s="120" t="s">
        <v>2683</v>
      </c>
      <c r="C65" s="122" t="s">
        <v>32</v>
      </c>
      <c r="D65" s="119" t="s">
        <v>2686</v>
      </c>
      <c r="E65" s="142">
        <v>42371</v>
      </c>
      <c r="F65" s="142">
        <v>43829</v>
      </c>
      <c r="G65" s="156">
        <f t="shared" si="3"/>
        <v>48.6</v>
      </c>
      <c r="H65" s="120" t="s">
        <v>2687</v>
      </c>
      <c r="I65" s="119" t="s">
        <v>110</v>
      </c>
      <c r="J65" s="119" t="s">
        <v>796</v>
      </c>
      <c r="K65" s="121">
        <v>1400000000</v>
      </c>
      <c r="L65" s="122" t="s">
        <v>1148</v>
      </c>
      <c r="M65" s="117">
        <v>1</v>
      </c>
      <c r="N65" s="122" t="s">
        <v>27</v>
      </c>
      <c r="O65" s="122" t="s">
        <v>1148</v>
      </c>
      <c r="P65" s="79"/>
    </row>
    <row r="66" spans="1:16" s="7" customFormat="1" ht="24.75" customHeight="1" outlineLevel="1" x14ac:dyDescent="0.25">
      <c r="A66" s="141">
        <v>19</v>
      </c>
      <c r="B66" s="120" t="s">
        <v>2683</v>
      </c>
      <c r="C66" s="122" t="s">
        <v>32</v>
      </c>
      <c r="D66" s="119" t="s">
        <v>2686</v>
      </c>
      <c r="E66" s="142">
        <v>42371</v>
      </c>
      <c r="F66" s="142">
        <v>43829</v>
      </c>
      <c r="G66" s="156">
        <f t="shared" si="3"/>
        <v>48.6</v>
      </c>
      <c r="H66" s="120" t="s">
        <v>2687</v>
      </c>
      <c r="I66" s="119" t="s">
        <v>110</v>
      </c>
      <c r="J66" s="119" t="s">
        <v>572</v>
      </c>
      <c r="K66" s="121">
        <v>1400000000</v>
      </c>
      <c r="L66" s="122" t="s">
        <v>1148</v>
      </c>
      <c r="M66" s="117">
        <v>1</v>
      </c>
      <c r="N66" s="122" t="s">
        <v>27</v>
      </c>
      <c r="O66" s="122" t="s">
        <v>1148</v>
      </c>
      <c r="P66" s="79"/>
    </row>
    <row r="67" spans="1:16" s="7" customFormat="1" ht="24.75" customHeight="1" outlineLevel="1" x14ac:dyDescent="0.25">
      <c r="A67" s="141">
        <v>20</v>
      </c>
      <c r="B67" s="120" t="s">
        <v>2683</v>
      </c>
      <c r="C67" s="122" t="s">
        <v>32</v>
      </c>
      <c r="D67" s="119" t="s">
        <v>2686</v>
      </c>
      <c r="E67" s="142">
        <v>42371</v>
      </c>
      <c r="F67" s="142">
        <v>43829</v>
      </c>
      <c r="G67" s="156">
        <f t="shared" si="3"/>
        <v>48.6</v>
      </c>
      <c r="H67" s="120" t="s">
        <v>2687</v>
      </c>
      <c r="I67" s="119" t="s">
        <v>110</v>
      </c>
      <c r="J67" s="119" t="s">
        <v>802</v>
      </c>
      <c r="K67" s="121">
        <v>1400000000</v>
      </c>
      <c r="L67" s="122" t="s">
        <v>1148</v>
      </c>
      <c r="M67" s="117">
        <v>1</v>
      </c>
      <c r="N67" s="122" t="s">
        <v>27</v>
      </c>
      <c r="O67" s="122" t="s">
        <v>1148</v>
      </c>
      <c r="P67" s="79"/>
    </row>
    <row r="68" spans="1:16" s="7" customFormat="1" ht="24.75" customHeight="1" outlineLevel="1" x14ac:dyDescent="0.25">
      <c r="A68" s="141">
        <v>21</v>
      </c>
      <c r="B68" s="120" t="s">
        <v>2683</v>
      </c>
      <c r="C68" s="122" t="s">
        <v>32</v>
      </c>
      <c r="D68" s="119" t="s">
        <v>2686</v>
      </c>
      <c r="E68" s="142">
        <v>42371</v>
      </c>
      <c r="F68" s="142">
        <v>43829</v>
      </c>
      <c r="G68" s="156">
        <f t="shared" si="3"/>
        <v>48.6</v>
      </c>
      <c r="H68" s="120" t="s">
        <v>2687</v>
      </c>
      <c r="I68" s="119" t="s">
        <v>110</v>
      </c>
      <c r="J68" s="119" t="s">
        <v>138</v>
      </c>
      <c r="K68" s="121">
        <v>1400000000</v>
      </c>
      <c r="L68" s="122" t="s">
        <v>1148</v>
      </c>
      <c r="M68" s="117">
        <v>1</v>
      </c>
      <c r="N68" s="122" t="s">
        <v>27</v>
      </c>
      <c r="O68" s="122" t="s">
        <v>1148</v>
      </c>
      <c r="P68" s="79"/>
    </row>
    <row r="69" spans="1:16" s="7" customFormat="1" ht="24.75" customHeight="1" outlineLevel="1" x14ac:dyDescent="0.25">
      <c r="A69" s="141">
        <v>22</v>
      </c>
      <c r="B69" s="120" t="s">
        <v>2683</v>
      </c>
      <c r="C69" s="65" t="s">
        <v>32</v>
      </c>
      <c r="D69" s="63" t="s">
        <v>2689</v>
      </c>
      <c r="E69" s="142">
        <v>41276</v>
      </c>
      <c r="F69" s="142">
        <v>42368</v>
      </c>
      <c r="G69" s="156">
        <f t="shared" si="3"/>
        <v>36.4</v>
      </c>
      <c r="H69" s="120" t="s">
        <v>2688</v>
      </c>
      <c r="I69" s="119" t="s">
        <v>110</v>
      </c>
      <c r="J69" s="119" t="s">
        <v>819</v>
      </c>
      <c r="K69" s="66">
        <v>450000000</v>
      </c>
      <c r="L69" s="122" t="s">
        <v>1148</v>
      </c>
      <c r="M69" s="117">
        <v>1</v>
      </c>
      <c r="N69" s="122" t="s">
        <v>27</v>
      </c>
      <c r="O69" s="122" t="s">
        <v>1148</v>
      </c>
      <c r="P69" s="79"/>
    </row>
    <row r="70" spans="1:16" s="7" customFormat="1" ht="24.75" customHeight="1" outlineLevel="1" x14ac:dyDescent="0.25">
      <c r="A70" s="141">
        <v>23</v>
      </c>
      <c r="B70" s="120" t="s">
        <v>2683</v>
      </c>
      <c r="C70" s="122" t="s">
        <v>32</v>
      </c>
      <c r="D70" s="119" t="s">
        <v>2695</v>
      </c>
      <c r="E70" s="173">
        <v>41276</v>
      </c>
      <c r="F70" s="173">
        <v>42368</v>
      </c>
      <c r="G70" s="156">
        <f t="shared" si="3"/>
        <v>36.4</v>
      </c>
      <c r="H70" s="120" t="s">
        <v>2698</v>
      </c>
      <c r="I70" s="119" t="s">
        <v>110</v>
      </c>
      <c r="J70" s="119" t="s">
        <v>792</v>
      </c>
      <c r="K70" s="66">
        <v>600000000</v>
      </c>
      <c r="L70" s="65" t="s">
        <v>1148</v>
      </c>
      <c r="M70" s="67">
        <v>1</v>
      </c>
      <c r="N70" s="65" t="s">
        <v>27</v>
      </c>
      <c r="O70" s="65" t="s">
        <v>1148</v>
      </c>
      <c r="P70" s="79"/>
    </row>
    <row r="71" spans="1:16" s="7" customFormat="1" ht="24.75" customHeight="1" outlineLevel="1" x14ac:dyDescent="0.25">
      <c r="A71" s="141">
        <v>24</v>
      </c>
      <c r="B71" s="120" t="s">
        <v>2683</v>
      </c>
      <c r="C71" s="122" t="s">
        <v>32</v>
      </c>
      <c r="D71" s="119" t="s">
        <v>2695</v>
      </c>
      <c r="E71" s="173">
        <v>41276</v>
      </c>
      <c r="F71" s="173">
        <v>42368</v>
      </c>
      <c r="G71" s="156">
        <f t="shared" si="3"/>
        <v>36.4</v>
      </c>
      <c r="H71" s="120" t="s">
        <v>2698</v>
      </c>
      <c r="I71" s="119" t="s">
        <v>110</v>
      </c>
      <c r="J71" s="119" t="s">
        <v>769</v>
      </c>
      <c r="K71" s="121">
        <v>600000000</v>
      </c>
      <c r="L71" s="122" t="s">
        <v>1148</v>
      </c>
      <c r="M71" s="117">
        <v>1</v>
      </c>
      <c r="N71" s="122" t="s">
        <v>27</v>
      </c>
      <c r="O71" s="122" t="s">
        <v>1148</v>
      </c>
      <c r="P71" s="79"/>
    </row>
    <row r="72" spans="1:16" s="7" customFormat="1" ht="24.75" customHeight="1" outlineLevel="1" x14ac:dyDescent="0.25">
      <c r="A72" s="141">
        <v>25</v>
      </c>
      <c r="B72" s="120" t="s">
        <v>2683</v>
      </c>
      <c r="C72" s="122" t="s">
        <v>32</v>
      </c>
      <c r="D72" s="119" t="s">
        <v>2695</v>
      </c>
      <c r="E72" s="173">
        <v>41276</v>
      </c>
      <c r="F72" s="173">
        <v>42368</v>
      </c>
      <c r="G72" s="156">
        <f t="shared" si="3"/>
        <v>36.4</v>
      </c>
      <c r="H72" s="120" t="s">
        <v>2698</v>
      </c>
      <c r="I72" s="63" t="s">
        <v>110</v>
      </c>
      <c r="J72" s="63" t="s">
        <v>588</v>
      </c>
      <c r="K72" s="121">
        <v>600000000</v>
      </c>
      <c r="L72" s="122" t="s">
        <v>1148</v>
      </c>
      <c r="M72" s="117">
        <v>1</v>
      </c>
      <c r="N72" s="122" t="s">
        <v>27</v>
      </c>
      <c r="O72" s="122" t="s">
        <v>1148</v>
      </c>
      <c r="P72" s="79"/>
    </row>
    <row r="73" spans="1:16" s="7" customFormat="1" ht="24.75" customHeight="1" outlineLevel="1" x14ac:dyDescent="0.25">
      <c r="A73" s="141">
        <v>26</v>
      </c>
      <c r="B73" s="120" t="s">
        <v>2683</v>
      </c>
      <c r="C73" s="122" t="s">
        <v>32</v>
      </c>
      <c r="D73" s="119" t="s">
        <v>2696</v>
      </c>
      <c r="E73" s="173">
        <v>42371</v>
      </c>
      <c r="F73" s="173">
        <v>43829</v>
      </c>
      <c r="G73" s="156">
        <f t="shared" si="3"/>
        <v>48.6</v>
      </c>
      <c r="H73" s="120" t="s">
        <v>2697</v>
      </c>
      <c r="I73" s="63" t="s">
        <v>110</v>
      </c>
      <c r="J73" s="63" t="s">
        <v>769</v>
      </c>
      <c r="K73" s="66">
        <v>950000000</v>
      </c>
      <c r="L73" s="122" t="s">
        <v>1148</v>
      </c>
      <c r="M73" s="117">
        <v>1</v>
      </c>
      <c r="N73" s="122" t="s">
        <v>27</v>
      </c>
      <c r="O73" s="122" t="s">
        <v>1148</v>
      </c>
      <c r="P73" s="79"/>
    </row>
    <row r="74" spans="1:16" s="7" customFormat="1" ht="24.75" customHeight="1" outlineLevel="1" x14ac:dyDescent="0.25">
      <c r="A74" s="141">
        <v>27</v>
      </c>
      <c r="B74" s="120" t="s">
        <v>2683</v>
      </c>
      <c r="C74" s="122" t="s">
        <v>32</v>
      </c>
      <c r="D74" s="119" t="s">
        <v>2696</v>
      </c>
      <c r="E74" s="173">
        <v>42371</v>
      </c>
      <c r="F74" s="173">
        <v>43829</v>
      </c>
      <c r="G74" s="156">
        <f t="shared" si="3"/>
        <v>48.6</v>
      </c>
      <c r="H74" s="120" t="s">
        <v>2697</v>
      </c>
      <c r="I74" s="63" t="s">
        <v>110</v>
      </c>
      <c r="J74" s="63" t="s">
        <v>769</v>
      </c>
      <c r="K74" s="121">
        <v>950000000</v>
      </c>
      <c r="L74" s="122" t="s">
        <v>1148</v>
      </c>
      <c r="M74" s="117">
        <v>1</v>
      </c>
      <c r="N74" s="122" t="s">
        <v>27</v>
      </c>
      <c r="O74" s="122" t="s">
        <v>1148</v>
      </c>
      <c r="P74" s="79"/>
    </row>
    <row r="75" spans="1:16" s="7" customFormat="1" ht="24.75" customHeight="1" outlineLevel="1" x14ac:dyDescent="0.25">
      <c r="A75" s="141">
        <v>28</v>
      </c>
      <c r="B75" s="120" t="s">
        <v>2683</v>
      </c>
      <c r="C75" s="122" t="s">
        <v>32</v>
      </c>
      <c r="D75" s="119" t="s">
        <v>2696</v>
      </c>
      <c r="E75" s="173">
        <v>42371</v>
      </c>
      <c r="F75" s="173">
        <v>43829</v>
      </c>
      <c r="G75" s="156">
        <f t="shared" si="3"/>
        <v>48.6</v>
      </c>
      <c r="H75" s="120" t="s">
        <v>2697</v>
      </c>
      <c r="I75" s="63" t="s">
        <v>110</v>
      </c>
      <c r="J75" s="63" t="s">
        <v>769</v>
      </c>
      <c r="K75" s="121">
        <v>950000000</v>
      </c>
      <c r="L75" s="122" t="s">
        <v>1148</v>
      </c>
      <c r="M75" s="117">
        <v>1</v>
      </c>
      <c r="N75" s="122" t="s">
        <v>27</v>
      </c>
      <c r="O75" s="122" t="s">
        <v>1148</v>
      </c>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6" t="str">
        <f t="shared" si="3"/>
        <v/>
      </c>
      <c r="H91" s="120"/>
      <c r="I91" s="119"/>
      <c r="J91" s="119"/>
      <c r="K91" s="121"/>
      <c r="L91" s="122"/>
      <c r="M91" s="117"/>
      <c r="N91" s="122"/>
      <c r="O91" s="122"/>
      <c r="P91" s="79"/>
    </row>
    <row r="92" spans="1:16" s="7" customFormat="1" ht="24.75" customHeight="1" outlineLevel="1" x14ac:dyDescent="0.25">
      <c r="A92" s="140">
        <v>45</v>
      </c>
      <c r="B92" s="120"/>
      <c r="C92" s="122"/>
      <c r="D92" s="119"/>
      <c r="E92" s="142"/>
      <c r="F92" s="142"/>
      <c r="G92" s="156" t="str">
        <f t="shared" si="3"/>
        <v/>
      </c>
      <c r="H92" s="120"/>
      <c r="I92" s="119"/>
      <c r="J92" s="119"/>
      <c r="K92" s="121"/>
      <c r="L92" s="122"/>
      <c r="M92" s="117"/>
      <c r="N92" s="122"/>
      <c r="O92" s="122"/>
      <c r="P92" s="79"/>
    </row>
    <row r="93" spans="1:16" s="7" customFormat="1" ht="24.75" customHeight="1" outlineLevel="1" x14ac:dyDescent="0.25">
      <c r="A93" s="140">
        <v>46</v>
      </c>
      <c r="B93" s="120"/>
      <c r="C93" s="122"/>
      <c r="D93" s="119"/>
      <c r="E93" s="142"/>
      <c r="F93" s="142"/>
      <c r="G93" s="156" t="str">
        <f t="shared" si="3"/>
        <v/>
      </c>
      <c r="H93" s="120"/>
      <c r="I93" s="119"/>
      <c r="J93" s="119"/>
      <c r="K93" s="121"/>
      <c r="L93" s="122"/>
      <c r="M93" s="117"/>
      <c r="N93" s="122"/>
      <c r="O93" s="122"/>
      <c r="P93" s="79"/>
    </row>
    <row r="94" spans="1:16" s="7" customFormat="1" ht="24.75" customHeight="1" outlineLevel="1" x14ac:dyDescent="0.25">
      <c r="A94" s="140">
        <v>47</v>
      </c>
      <c r="B94" s="120"/>
      <c r="C94" s="122"/>
      <c r="D94" s="119"/>
      <c r="E94" s="142"/>
      <c r="F94" s="142"/>
      <c r="G94" s="156" t="str">
        <f t="shared" si="3"/>
        <v/>
      </c>
      <c r="H94" s="120"/>
      <c r="I94" s="119"/>
      <c r="J94" s="119"/>
      <c r="K94" s="121"/>
      <c r="L94" s="122"/>
      <c r="M94" s="117"/>
      <c r="N94" s="122"/>
      <c r="O94" s="122"/>
      <c r="P94" s="79"/>
    </row>
    <row r="95" spans="1:16" s="7" customFormat="1" ht="24.75" customHeight="1" outlineLevel="1" x14ac:dyDescent="0.25">
      <c r="A95" s="141">
        <v>48</v>
      </c>
      <c r="B95" s="120"/>
      <c r="C95" s="122"/>
      <c r="D95" s="119"/>
      <c r="E95" s="142"/>
      <c r="F95" s="142"/>
      <c r="G95" s="156" t="str">
        <f t="shared" si="3"/>
        <v/>
      </c>
      <c r="H95" s="120"/>
      <c r="I95" s="119"/>
      <c r="J95" s="119"/>
      <c r="K95" s="121"/>
      <c r="L95" s="122"/>
      <c r="M95" s="117"/>
      <c r="N95" s="122"/>
      <c r="O95" s="122"/>
      <c r="P95" s="79"/>
    </row>
    <row r="96" spans="1:16" s="7" customFormat="1" ht="24.75" customHeight="1" outlineLevel="1" x14ac:dyDescent="0.25">
      <c r="A96" s="141">
        <v>49</v>
      </c>
      <c r="B96" s="120"/>
      <c r="C96" s="122"/>
      <c r="D96" s="119"/>
      <c r="E96" s="142"/>
      <c r="F96" s="142"/>
      <c r="G96" s="156" t="str">
        <f t="shared" si="3"/>
        <v/>
      </c>
      <c r="H96" s="120"/>
      <c r="I96" s="119"/>
      <c r="J96" s="119"/>
      <c r="K96" s="121"/>
      <c r="L96" s="122"/>
      <c r="M96" s="117"/>
      <c r="N96" s="122"/>
      <c r="O96" s="122"/>
      <c r="P96" s="79"/>
    </row>
    <row r="97" spans="1:16" s="7" customFormat="1" ht="24.75" customHeight="1" outlineLevel="1" x14ac:dyDescent="0.25">
      <c r="A97" s="141">
        <v>50</v>
      </c>
      <c r="B97" s="120"/>
      <c r="C97" s="122"/>
      <c r="D97" s="119"/>
      <c r="E97" s="142"/>
      <c r="F97" s="142"/>
      <c r="G97" s="156" t="str">
        <f t="shared" si="3"/>
        <v/>
      </c>
      <c r="H97" s="120"/>
      <c r="I97" s="119"/>
      <c r="J97" s="119"/>
      <c r="K97" s="121"/>
      <c r="L97" s="122"/>
      <c r="M97" s="117"/>
      <c r="N97" s="122"/>
      <c r="O97" s="122"/>
      <c r="P97" s="79"/>
    </row>
    <row r="98" spans="1:16" s="7" customFormat="1" ht="24.75" customHeight="1" outlineLevel="1" x14ac:dyDescent="0.25">
      <c r="A98" s="141">
        <v>51</v>
      </c>
      <c r="B98" s="120"/>
      <c r="C98" s="122"/>
      <c r="D98" s="119"/>
      <c r="E98" s="142"/>
      <c r="F98" s="142"/>
      <c r="G98" s="156" t="str">
        <f t="shared" si="3"/>
        <v/>
      </c>
      <c r="H98" s="120"/>
      <c r="I98" s="119"/>
      <c r="J98" s="119"/>
      <c r="K98" s="121"/>
      <c r="L98" s="122"/>
      <c r="M98" s="117"/>
      <c r="N98" s="122"/>
      <c r="O98" s="122"/>
      <c r="P98" s="79"/>
    </row>
    <row r="99" spans="1:16" s="7" customFormat="1" ht="24.75" customHeight="1" outlineLevel="1" x14ac:dyDescent="0.25">
      <c r="A99" s="141">
        <v>52</v>
      </c>
      <c r="B99" s="120"/>
      <c r="C99" s="122"/>
      <c r="D99" s="119"/>
      <c r="E99" s="142"/>
      <c r="F99" s="142"/>
      <c r="G99" s="156" t="str">
        <f t="shared" si="3"/>
        <v/>
      </c>
      <c r="H99" s="120"/>
      <c r="I99" s="119"/>
      <c r="J99" s="119"/>
      <c r="K99" s="121"/>
      <c r="L99" s="122"/>
      <c r="M99" s="117"/>
      <c r="N99" s="122"/>
      <c r="O99" s="122"/>
      <c r="P99" s="79"/>
    </row>
    <row r="100" spans="1:16" s="7" customFormat="1" ht="24.75" customHeight="1" outlineLevel="1" x14ac:dyDescent="0.25">
      <c r="A100" s="141">
        <v>53</v>
      </c>
      <c r="B100" s="120"/>
      <c r="C100" s="122"/>
      <c r="D100" s="119"/>
      <c r="E100" s="142"/>
      <c r="F100" s="142"/>
      <c r="G100" s="156" t="str">
        <f t="shared" si="3"/>
        <v/>
      </c>
      <c r="H100" s="120"/>
      <c r="I100" s="119"/>
      <c r="J100" s="119"/>
      <c r="K100" s="121"/>
      <c r="L100" s="122"/>
      <c r="M100" s="117"/>
      <c r="N100" s="122"/>
      <c r="O100" s="122"/>
      <c r="P100" s="79"/>
    </row>
    <row r="101" spans="1:16" s="7" customFormat="1" ht="24.75" customHeight="1" outlineLevel="1" x14ac:dyDescent="0.25">
      <c r="A101" s="141">
        <v>54</v>
      </c>
      <c r="B101" s="120"/>
      <c r="C101" s="122"/>
      <c r="D101" s="119"/>
      <c r="E101" s="142"/>
      <c r="F101" s="142"/>
      <c r="G101" s="156" t="str">
        <f t="shared" si="3"/>
        <v/>
      </c>
      <c r="H101" s="120"/>
      <c r="I101" s="119"/>
      <c r="J101" s="119"/>
      <c r="K101" s="121"/>
      <c r="L101" s="122"/>
      <c r="M101" s="117"/>
      <c r="N101" s="122"/>
      <c r="O101" s="122"/>
      <c r="P101" s="79"/>
    </row>
    <row r="102" spans="1:16" s="7" customFormat="1" ht="24.75" customHeight="1" outlineLevel="1" x14ac:dyDescent="0.25">
      <c r="A102" s="141">
        <v>55</v>
      </c>
      <c r="B102" s="120"/>
      <c r="C102" s="122"/>
      <c r="D102" s="119"/>
      <c r="E102" s="142"/>
      <c r="F102" s="142"/>
      <c r="G102" s="156" t="str">
        <f t="shared" si="3"/>
        <v/>
      </c>
      <c r="H102" s="120"/>
      <c r="I102" s="119"/>
      <c r="J102" s="119"/>
      <c r="K102" s="121"/>
      <c r="L102" s="122"/>
      <c r="M102" s="117"/>
      <c r="N102" s="122"/>
      <c r="O102" s="122"/>
      <c r="P102" s="79"/>
    </row>
    <row r="103" spans="1:16" s="7" customFormat="1" ht="24.75" customHeight="1" outlineLevel="1" x14ac:dyDescent="0.25">
      <c r="A103" s="141">
        <v>56</v>
      </c>
      <c r="B103" s="120"/>
      <c r="C103" s="122"/>
      <c r="D103" s="119"/>
      <c r="E103" s="142"/>
      <c r="F103" s="142"/>
      <c r="G103" s="156" t="str">
        <f t="shared" si="3"/>
        <v/>
      </c>
      <c r="H103" s="120"/>
      <c r="I103" s="119"/>
      <c r="J103" s="119"/>
      <c r="K103" s="121"/>
      <c r="L103" s="122"/>
      <c r="M103" s="117"/>
      <c r="N103" s="122"/>
      <c r="O103" s="122"/>
      <c r="P103" s="79"/>
    </row>
    <row r="104" spans="1:16" s="7" customFormat="1" ht="24.75" customHeight="1" outlineLevel="1" x14ac:dyDescent="0.25">
      <c r="A104" s="141">
        <v>57</v>
      </c>
      <c r="B104" s="120"/>
      <c r="C104" s="122"/>
      <c r="D104" s="119"/>
      <c r="E104" s="142"/>
      <c r="F104" s="142"/>
      <c r="G104" s="156" t="str">
        <f t="shared" si="3"/>
        <v/>
      </c>
      <c r="H104" s="120"/>
      <c r="I104" s="119"/>
      <c r="J104" s="119"/>
      <c r="K104" s="121"/>
      <c r="L104" s="122"/>
      <c r="M104" s="117"/>
      <c r="N104" s="122"/>
      <c r="O104" s="122"/>
      <c r="P104" s="79"/>
    </row>
    <row r="105" spans="1:16" s="7" customFormat="1" ht="24.75" customHeight="1" outlineLevel="1" x14ac:dyDescent="0.25">
      <c r="A105" s="141">
        <v>58</v>
      </c>
      <c r="B105" s="120"/>
      <c r="C105" s="122"/>
      <c r="D105" s="119"/>
      <c r="E105" s="142"/>
      <c r="F105" s="142"/>
      <c r="G105" s="156" t="str">
        <f t="shared" si="3"/>
        <v/>
      </c>
      <c r="H105" s="120"/>
      <c r="I105" s="119"/>
      <c r="J105" s="119"/>
      <c r="K105" s="121"/>
      <c r="L105" s="122"/>
      <c r="M105" s="117"/>
      <c r="N105" s="122"/>
      <c r="O105" s="122"/>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9" t="s">
        <v>2691</v>
      </c>
      <c r="E114" s="173">
        <v>43885</v>
      </c>
      <c r="F114" s="173">
        <v>44196</v>
      </c>
      <c r="G114" s="156">
        <f>IF(AND(E114&lt;&gt;"",F114&lt;&gt;""),((F114-E114)/30),"")</f>
        <v>10.366666666666667</v>
      </c>
      <c r="H114" s="120" t="s">
        <v>2693</v>
      </c>
      <c r="I114" s="119" t="s">
        <v>110</v>
      </c>
      <c r="J114" s="119" t="s">
        <v>819</v>
      </c>
      <c r="K114" s="68">
        <v>2810634838</v>
      </c>
      <c r="L114" s="100">
        <f>+IF(AND(K114&gt;0,O114="Ejecución"),(K114/877802)*Tabla28[[#This Row],[% participación]],IF(AND(K114&gt;0,O114&lt;&gt;"Ejecución"),"-",""))</f>
        <v>3201.9006997022107</v>
      </c>
      <c r="M114" s="122" t="s">
        <v>1148</v>
      </c>
      <c r="N114" s="169">
        <v>1</v>
      </c>
      <c r="O114" s="158" t="s">
        <v>1150</v>
      </c>
      <c r="P114" s="78"/>
    </row>
    <row r="115" spans="1:16" s="6" customFormat="1" ht="24.75" customHeight="1" x14ac:dyDescent="0.25">
      <c r="A115" s="140">
        <v>2</v>
      </c>
      <c r="B115" s="157" t="s">
        <v>2665</v>
      </c>
      <c r="C115" s="159" t="s">
        <v>31</v>
      </c>
      <c r="D115" s="119" t="s">
        <v>2690</v>
      </c>
      <c r="E115" s="173">
        <v>43885</v>
      </c>
      <c r="F115" s="173">
        <v>44196</v>
      </c>
      <c r="G115" s="156">
        <f t="shared" ref="G115:G116" si="4">IF(AND(E115&lt;&gt;"",F115&lt;&gt;""),((F115-E115)/30),"")</f>
        <v>10.366666666666667</v>
      </c>
      <c r="H115" s="120" t="s">
        <v>2693</v>
      </c>
      <c r="I115" s="119" t="s">
        <v>110</v>
      </c>
      <c r="J115" s="119" t="s">
        <v>819</v>
      </c>
      <c r="K115" s="68">
        <v>3466096094</v>
      </c>
      <c r="L115" s="100">
        <f>+IF(AND(K115&gt;0,O115="Ejecución"),(K115/877802)*Tabla28[[#This Row],[% participación]],IF(AND(K115&gt;0,O115&lt;&gt;"Ejecución"),"-",""))</f>
        <v>3948.6081075231086</v>
      </c>
      <c r="M115" s="65" t="s">
        <v>1148</v>
      </c>
      <c r="N115" s="169">
        <v>1</v>
      </c>
      <c r="O115" s="158" t="s">
        <v>1150</v>
      </c>
      <c r="P115" s="78"/>
    </row>
    <row r="116" spans="1:16" s="6" customFormat="1" ht="24.75" customHeight="1" x14ac:dyDescent="0.25">
      <c r="A116" s="140">
        <v>3</v>
      </c>
      <c r="B116" s="157" t="s">
        <v>2665</v>
      </c>
      <c r="C116" s="159" t="s">
        <v>31</v>
      </c>
      <c r="D116" s="119" t="s">
        <v>2692</v>
      </c>
      <c r="E116" s="173">
        <v>43808</v>
      </c>
      <c r="F116" s="173">
        <v>44143</v>
      </c>
      <c r="G116" s="156">
        <f t="shared" si="4"/>
        <v>11.166666666666666</v>
      </c>
      <c r="H116" s="120" t="s">
        <v>2694</v>
      </c>
      <c r="I116" s="119" t="s">
        <v>110</v>
      </c>
      <c r="J116" s="119" t="s">
        <v>819</v>
      </c>
      <c r="K116" s="68">
        <v>3912390796</v>
      </c>
      <c r="L116" s="100">
        <f>+IF(AND(K116&gt;0,O116="Ejecución"),(K116/877802)*Tabla28[[#This Row],[% participación]],IF(AND(K116&gt;0,O116&lt;&gt;"Ejecución"),"-",""))</f>
        <v>1337.1093239705538</v>
      </c>
      <c r="M116" s="65" t="s">
        <v>26</v>
      </c>
      <c r="N116" s="169">
        <v>0.3</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0.02</v>
      </c>
      <c r="G179" s="161">
        <f>IF(F179&gt;0,SUM(E179+F179),"")</f>
        <v>0.04</v>
      </c>
      <c r="H179" s="5"/>
      <c r="I179" s="189" t="s">
        <v>2671</v>
      </c>
      <c r="J179" s="189"/>
      <c r="K179" s="189"/>
      <c r="L179" s="189"/>
      <c r="M179" s="168">
        <v>0.05</v>
      </c>
      <c r="O179" s="8"/>
      <c r="Q179" s="19"/>
      <c r="R179" s="155">
        <f>IF(M179&gt;0,SUM(L179+M179),"")</f>
        <v>0.05</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93642932.879999995</v>
      </c>
      <c r="F185" s="92"/>
      <c r="G185" s="93"/>
      <c r="H185" s="88"/>
      <c r="I185" s="90" t="s">
        <v>2627</v>
      </c>
      <c r="J185" s="162">
        <f>+SUM(M179:M183)</f>
        <v>0.05</v>
      </c>
      <c r="K185" s="234" t="s">
        <v>2628</v>
      </c>
      <c r="L185" s="234"/>
      <c r="M185" s="94">
        <f>+J185*(SUM(K20:K35))</f>
        <v>117053666.10000001</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3" t="s">
        <v>2636</v>
      </c>
      <c r="C192" s="193"/>
      <c r="E192" s="5" t="s">
        <v>20</v>
      </c>
      <c r="H192" s="26" t="s">
        <v>24</v>
      </c>
      <c r="J192" s="5" t="s">
        <v>2637</v>
      </c>
      <c r="K192" s="5"/>
      <c r="M192" s="5"/>
      <c r="N192" s="5"/>
      <c r="O192" s="8"/>
      <c r="Q192" s="150"/>
      <c r="R192" s="151"/>
      <c r="S192" s="151"/>
      <c r="T192" s="150"/>
    </row>
    <row r="193" spans="1:18" x14ac:dyDescent="0.25">
      <c r="A193" s="9"/>
      <c r="C193" s="124">
        <v>43294</v>
      </c>
      <c r="D193" s="5"/>
      <c r="E193" s="123">
        <v>2658</v>
      </c>
      <c r="F193" s="5"/>
      <c r="G193" s="5"/>
      <c r="H193" s="144" t="s">
        <v>2702</v>
      </c>
      <c r="J193" s="5"/>
      <c r="K193" s="124">
        <v>43808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2701</v>
      </c>
      <c r="J211" s="27" t="s">
        <v>2622</v>
      </c>
      <c r="K211" s="123" t="s">
        <v>2699</v>
      </c>
      <c r="L211" s="21"/>
      <c r="M211" s="21"/>
      <c r="N211" s="21"/>
      <c r="O211" s="8"/>
    </row>
    <row r="212" spans="1:15" x14ac:dyDescent="0.25">
      <c r="A212" s="9"/>
      <c r="B212" s="27" t="s">
        <v>2619</v>
      </c>
      <c r="C212" s="123" t="s">
        <v>2702</v>
      </c>
      <c r="D212" s="21"/>
      <c r="G212" s="27" t="s">
        <v>2621</v>
      </c>
      <c r="H212" s="174">
        <v>3183305466</v>
      </c>
      <c r="J212" s="27" t="s">
        <v>2623</v>
      </c>
      <c r="K212" s="123"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2020-12-28T21:53:39Z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