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lia. Arrieta Ospino\Desktop\INVITACIONES FANS 2020\MAGDALENA\PIVIJAY\"/>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<sst xmlns="http://schemas.openxmlformats.org/spreadsheetml/2006/main" count="3103" uniqueCount="2701">
  <si>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</si>
  <si>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</si>
  <si>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</si>
  <si>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</si>
  <si>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</si>
  <si>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</si>
  <si>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</si>
  <si>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</si>
  <si>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</si>
  <si>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</si>
  <si>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</si>
  <si>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</si>
  <si>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</si>
  <si>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</si>
  <si>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</si>
  <si>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</si>
  <si>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</si>
  <si>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</si>
  <si>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</si>
  <si>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</si>
  <si>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</si>
  <si>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</si>
  <si>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</si>
  <si>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</si>
  <si>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</si>
  <si>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</si>
  <si>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</si>
  <si>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</si>
  <si>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</si>
  <si>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</si>
  <si>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</si>
  <si>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</si>
  <si>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</si>
  <si>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</si>
  <si>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</si>
  <si>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</si>
  <si>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</si>
  <si>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</si>
  <si>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</si>
  <si>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</si>
  <si>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</si>
  <si>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</si>
  <si>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</si>
  <si>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</si>
  <si>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</si>
  <si>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</si>
  <si>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</si>
  <si>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</si>
  <si>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</si>
  <si>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</si>
  <si>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</si>
  <si>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</si>
  <si>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</si>
  <si>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</si>
  <si>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</si>
  <si>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</si>
  <si>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</si>
  <si>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</si>
  <si>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</si>
  <si>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</si>
  <si>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</si>
  <si>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</si>
  <si>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</si>
  <si>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</si>
  <si>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</si>
  <si>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</si>
  <si>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</si>
  <si>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</si>
  <si>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</si>
  <si>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</si>
  <si>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</si>
  <si>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</si>
  <si>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</si>
  <si>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</si>
  <si>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</si>
  <si>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</si>
  <si>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</si>
  <si>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</si>
  <si>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</si>
  <si>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</si>
  <si>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</si>
  <si>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</si>
  <si>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</si>
  <si>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</si>
  <si>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</si>
  <si>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</si>
  <si>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</si>
  <si>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</si>
  <si>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</si>
  <si>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</si>
  <si>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</si>
  <si>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</si>
  <si>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</si>
  <si>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</si>
  <si>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</si>
  <si>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</si>
  <si>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</si>
  <si>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</si>
  <si>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</si>
  <si>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</si>
  <si>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</si>
  <si>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</si>
  <si>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</si>
  <si>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</si>
  <si>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</si>
  <si>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</si>
  <si>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</si>
  <si>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</si>
  <si>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</si>
  <si>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</si>
  <si>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</si>
  <si>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</si>
  <si>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</si>
  <si>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</si>
  <si>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</si>
  <si>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</si>
  <si>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</si>
  <si>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</si>
  <si>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</si>
  <si>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</si>
  <si>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</si>
  <si>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</si>
  <si>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</si>
  <si>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</si>
  <si>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</si>
  <si>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</si>
  <si>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</si>
  <si>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</si>
  <si>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</si>
  <si>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</si>
  <si>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</si>
  <si>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</si>
  <si>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</si>
  <si>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</si>
  <si>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</si>
  <si>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</si>
  <si>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</si>
  <si>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</si>
  <si>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</si>
  <si>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</si>
  <si>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</si>
  <si>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</si>
  <si>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</si>
  <si>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</si>
  <si>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</si>
  <si>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</si>
  <si>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</si>
  <si>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</si>
  <si>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</si>
  <si>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</si>
  <si>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</si>
  <si>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</si>
  <si>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</si>
  <si>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</si>
  <si>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</si>
  <si>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</si>
  <si>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</si>
  <si>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</si>
  <si>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</si>
  <si>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</si>
  <si>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</si>
  <si>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</si>
  <si>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</si>
  <si>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</si>
  <si>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</si>
  <si>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</si>
  <si>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</si>
  <si>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</si>
  <si>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</si>
  <si>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</si>
  <si>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</si>
  <si>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</si>
  <si>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</si>
  <si>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</si>
  <si>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</si>
  <si>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</si>
  <si>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</si>
  <si>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</si>
  <si>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</si>
  <si>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</si>
  <si>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</si>
  <si>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</si>
  <si>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</si>
  <si>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</si>
  <si>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</si>
  <si>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</si>
  <si>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</si>
  <si>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</si>
  <si>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</si>
  <si>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</si>
  <si>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</si>
  <si>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</si>
  <si>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</si>
  <si>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</si>
  <si>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</si>
  <si>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</si>
  <si>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</si>
  <si>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</si>
  <si>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</si>
  <si>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</si>
  <si>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</si>
  <si>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</si>
  <si>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</si>
  <si>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</si>
  <si>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</si>
  <si>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</si>
  <si>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</si>
  <si>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</si>
  <si>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</si>
  <si>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</si>
  <si>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</si>
  <si>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</si>
  <si>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</si>
  <si>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</si>
  <si>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</si>
  <si>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</si>
  <si>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</si>
  <si>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</si>
  <si>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</si>
  <si>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</si>
  <si>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</si>
  <si>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</si>
  <si>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</si>
  <si>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</si>
  <si>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</si>
  <si>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</si>
  <si>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</si>
  <si>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</si>
  <si>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</si>
  <si>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</si>
  <si>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</si>
  <si>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</si>
  <si>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</si>
  <si>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</si>
  <si>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</si>
  <si>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</si>
  <si>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</si>
  <si>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</si>
  <si>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</si>
  <si>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</si>
  <si>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</si>
  <si>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</si>
  <si>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</si>
  <si>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</si>
  <si>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</si>
  <si>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</si>
  <si>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</si>
  <si>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</si>
  <si>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</si>
  <si>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</si>
  <si>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</si>
  <si>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</si>
  <si>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</si>
  <si>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</si>
  <si>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</si>
  <si>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</si>
  <si>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</si>
  <si>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</si>
  <si>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</si>
  <si>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</si>
  <si>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</si>
  <si>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</si>
  <si>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</si>
  <si>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</si>
  <si>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</si>
  <si>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</si>
  <si>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</si>
  <si>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</si>
  <si>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</si>
  <si>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</si>
  <si>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</si>
  <si>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</si>
  <si>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</si>
  <si>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</si>
  <si>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</si>
  <si>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</si>
  <si>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</si>
  <si>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</si>
  <si>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</si>
  <si>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</si>
  <si>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</si>
  <si>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</si>
  <si>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</si>
  <si>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</si>
  <si>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</si>
  <si>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</si>
  <si>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</si>
  <si>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</si>
  <si>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</si>
  <si>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</si>
  <si>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</si>
  <si>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</si>
  <si>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</si>
  <si>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</si>
  <si>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</si>
  <si>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</si>
  <si>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</si>
  <si>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</si>
  <si>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</si>
  <si>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</si>
  <si>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</si>
  <si>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</si>
  <si>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</si>
  <si>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</si>
  <si>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</si>
  <si>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</si>
  <si>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</si>
  <si>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</si>
  <si>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</si>
  <si>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</si>
  <si>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</si>
  <si>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</si>
  <si>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</si>
  <si>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</si>
  <si>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</si>
  <si>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</si>
  <si>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</si>
  <si>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</si>
  <si>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</si>
  <si>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</si>
  <si>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</si>
  <si>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</si>
  <si>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</si>
  <si>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</si>
  <si>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</si>
  <si>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</si>
  <si>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</si>
  <si>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</si>
  <si>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</si>
  <si>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</si>
  <si>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</si>
  <si>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</si>
  <si>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</si>
  <si>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</si>
  <si>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</si>
  <si>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</si>
  <si>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</si>
  <si>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</si>
  <si>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</si>
  <si>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</si>
  <si>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</si>
  <si>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</si>
  <si>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</si>
  <si>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</si>
  <si>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</si>
  <si>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</si>
  <si>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</si>
  <si>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</si>
  <si>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</si>
  <si>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</si>
  <si>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</si>
  <si>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</si>
  <si>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</si>
  <si>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</si>
  <si>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</si>
  <si>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</si>
  <si>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</si>
  <si>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</si>
  <si>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</si>
  <si>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</si>
  <si>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</si>
  <si>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</si>
  <si>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</si>
  <si>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</si>
  <si>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</si>
  <si>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</si>
  <si>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</si>
  <si>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</si>
  <si>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</si>
  <si>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</si>
  <si>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</si>
  <si>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</si>
  <si>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</si>
  <si>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</si>
  <si>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</si>
  <si>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</si>
  <si>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</si>
  <si>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</si>
  <si>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</si>
  <si>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</si>
  <si>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</si>
  <si>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</si>
  <si>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</si>
  <si>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</si>
  <si>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</si>
  <si>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</si>
  <si>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</si>
  <si>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</si>
  <si>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</si>
  <si>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</si>
  <si>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</si>
  <si>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</si>
  <si>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</si>
  <si>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</si>
  <si>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</si>
  <si>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</si>
  <si>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</si>
  <si>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</si>
  <si>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</si>
  <si>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</si>
  <si>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</si>
  <si>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</si>
  <si>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</si>
  <si>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</si>
  <si>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</si>
  <si>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</si>
  <si>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</si>
  <si>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</si>
  <si>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</si>
  <si>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</si>
  <si>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</si>
  <si>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</si>
  <si>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</si>
  <si>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</si>
  <si>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</si>
  <si>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</si>
  <si>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</si>
  <si>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</si>
  <si>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</si>
  <si>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</si>
  <si>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</si>
  <si>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</si>
  <si>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</si>
  <si>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</si>
  <si>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</si>
  <si>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</si>
  <si>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</si>
  <si>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</si>
  <si>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</si>
  <si>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</si>
  <si>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</si>
  <si>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</si>
  <si>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</si>
  <si>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</si>
  <si>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</si>
  <si>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</si>
  <si>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</si>
  <si>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</si>
  <si>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</si>
  <si>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</si>
  <si>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</si>
  <si>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</si>
  <si>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</si>
  <si>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</si>
  <si>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</si>
  <si>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</si>
  <si>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</si>
  <si>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</si>
  <si>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</si>
  <si>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</si>
  <si>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</si>
  <si>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</si>
  <si>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</si>
  <si>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</si>
  <si>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</si>
  <si>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</si>
  <si>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</si>
  <si>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</si>
  <si>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</si>
  <si>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</si>
  <si>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</si>
  <si>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</si>
  <si>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</si>
  <si>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</si>
  <si>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</si>
  <si>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</si>
  <si>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</si>
  <si>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</si>
  <si>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</si>
  <si>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</si>
  <si>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</si>
  <si>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</si>
  <si>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</si>
  <si>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</si>
  <si>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</si>
  <si>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</si>
  <si>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</si>
  <si>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</si>
  <si>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</si>
  <si>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</si>
  <si>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</si>
  <si>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</si>
  <si>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</si>
  <si>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</si>
  <si>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</si>
  <si>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</si>
  <si>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</si>
  <si>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</si>
  <si>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</si>
  <si>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</si>
  <si>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</si>
  <si>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</si>
  <si>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</si>
  <si>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</si>
  <si>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</si>
  <si>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</si>
  <si>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</si>
  <si>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</si>
  <si>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</si>
  <si>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</si>
  <si>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</si>
  <si>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</si>
  <si>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</si>
  <si>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</si>
  <si>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</si>
  <si>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</si>
  <si>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</si>
  <si>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</si>
  <si>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</si>
  <si>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</si>
  <si>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</si>
  <si>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</si>
  <si>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</si>
  <si>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</si>
  <si>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</si>
  <si>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</si>
  <si>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</si>
  <si>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</si>
  <si>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</si>
  <si>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</si>
  <si>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</si>
  <si>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</si>
  <si>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</si>
  <si>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</si>
  <si>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</si>
  <si>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</si>
  <si>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</si>
  <si>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</si>
  <si>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</si>
  <si>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</si>
  <si>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</si>
  <si>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</si>
  <si>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</si>
  <si>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</si>
  <si>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</si>
  <si>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</si>
  <si>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</si>
  <si>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</si>
  <si>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</si>
  <si>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</si>
  <si>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</si>
  <si>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</si>
  <si>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</si>
  <si>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</si>
  <si>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</si>
  <si>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</si>
  <si>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</si>
  <si>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</si>
  <si>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</si>
  <si>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</si>
  <si>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</si>
  <si>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</si>
  <si>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</si>
  <si>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</si>
  <si>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</si>
  <si>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</si>
  <si>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</si>
  <si>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</si>
  <si>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</si>
  <si>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</si>
  <si>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</si>
  <si>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</si>
  <si>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</si>
  <si>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</si>
  <si>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</si>
  <si>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</si>
  <si>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</si>
  <si>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</si>
  <si>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</si>
  <si>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</si>
  <si>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</si>
  <si>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</si>
  <si>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</si>
  <si>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</si>
  <si>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</si>
  <si>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</si>
  <si>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</si>
  <si>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</si>
  <si>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</si>
  <si>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</si>
  <si>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</si>
  <si>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</si>
  <si>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</si>
  <si>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</si>
  <si>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</si>
  <si>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</si>
  <si>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</si>
  <si>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</si>
  <si>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</si>
  <si>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</si>
  <si>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</si>
  <si>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</si>
  <si>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</si>
  <si>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</si>
  <si>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</si>
  <si>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</si>
  <si>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</si>
  <si>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</si>
  <si>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</si>
  <si>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</si>
  <si>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</si>
  <si>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</si>
  <si>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</si>
  <si>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</si>
  <si>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</si>
  <si>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</si>
  <si>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</si>
  <si>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</si>
  <si>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</si>
  <si>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</si>
  <si>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</si>
  <si>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</si>
  <si>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</si>
  <si>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</si>
  <si>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</si>
  <si>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</si>
  <si>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</si>
  <si>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</si>
  <si>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</si>
  <si>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</si>
  <si>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</si>
  <si>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</si>
  <si>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</si>
  <si>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</si>
  <si>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</si>
  <si>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</si>
  <si>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</si>
  <si>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</si>
  <si>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</si>
  <si>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</si>
  <si>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</si>
  <si>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</si>
  <si>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</si>
  <si>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</si>
  <si>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</si>
  <si>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</si>
  <si>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</si>
  <si>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</si>
  <si>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</si>
  <si>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</si>
  <si>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</si>
  <si>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</si>
  <si>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</si>
  <si>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</si>
  <si>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</si>
  <si>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</si>
  <si>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</si>
  <si>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</si>
  <si>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</si>
  <si>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</si>
  <si>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</si>
  <si>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</si>
  <si>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</si>
  <si>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</si>
  <si>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</si>
  <si>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</si>
  <si>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</si>
  <si>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</si>
  <si>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</si>
  <si>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</si>
  <si>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</si>
  <si>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</si>
  <si>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</si>
  <si>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</si>
  <si>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</si>
  <si>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</si>
  <si>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</si>
  <si>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</si>
  <si>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</si>
  <si>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</si>
  <si>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</si>
  <si>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</si>
  <si>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</si>
  <si>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</si>
  <si>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</si>
  <si>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</si>
  <si>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</si>
  <si>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</si>
  <si>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</si>
  <si>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</si>
  <si>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</si>
  <si>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</si>
  <si>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</si>
  <si>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</si>
  <si>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</si>
  <si>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</si>
  <si>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</si>
  <si>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</si>
  <si>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</si>
  <si>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</si>
  <si>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</si>
  <si>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</si>
  <si>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</si>
  <si>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</si>
  <si>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</si>
  <si>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</si>
  <si>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</si>
  <si>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</si>
  <si>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</si>
  <si>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</si>
  <si>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</si>
  <si>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</si>
  <si>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</si>
  <si>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</si>
  <si>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</si>
  <si>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</si>
  <si>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</si>
  <si>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</si>
  <si>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</si>
  <si>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</si>
  <si>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</si>
  <si>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</si>
  <si>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</si>
  <si>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</si>
  <si>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</si>
  <si>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</si>
  <si>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</si>
  <si>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</si>
  <si>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</si>
  <si>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</si>
  <si>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</si>
  <si>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</si>
  <si>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</si>
  <si>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</si>
  <si>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</si>
  <si>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</si>
  <si>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</si>
  <si>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</si>
  <si>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</si>
  <si>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</si>
  <si>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</si>
  <si>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</si>
  <si>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</si>
  <si>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</si>
  <si>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</si>
  <si>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</si>
  <si>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</si>
  <si>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</si>
  <si>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</si>
  <si>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</si>
  <si>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</si>
  <si>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</si>
  <si>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</si>
  <si>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</si>
  <si>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</si>
  <si>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</si>
  <si>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</si>
  <si>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</si>
  <si>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</si>
  <si>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</si>
  <si>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</si>
  <si>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</si>
  <si>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</si>
  <si>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</si>
  <si>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</si>
  <si>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</si>
  <si>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</si>
  <si>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</si>
  <si>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</si>
  <si>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</si>
  <si>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</si>
  <si>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</si>
  <si>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</si>
  <si>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</si>
  <si>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</si>
  <si>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</si>
  <si>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</si>
  <si>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</si>
  <si>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</si>
  <si>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</si>
  <si>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</si>
  <si>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</si>
  <si>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</si>
  <si>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</si>
  <si>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</si>
  <si>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</si>
  <si>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</si>
  <si>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</si>
  <si>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</si>
  <si>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</si>
  <si>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</si>
  <si>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</si>
  <si>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</si>
  <si>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</si>
  <si>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</si>
  <si>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</si>
  <si>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</si>
  <si>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</si>
  <si>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</si>
  <si>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</si>
  <si>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</si>
  <si>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</si>
  <si>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</si>
  <si>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</si>
  <si>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</si>
  <si>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</si>
  <si>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</si>
  <si>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</si>
  <si>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</si>
  <si>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</si>
  <si>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</si>
  <si>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</si>
  <si>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</si>
  <si>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</si>
  <si>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</si>
  <si>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</si>
  <si>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</si>
  <si>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</si>
  <si>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</si>
  <si>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</si>
  <si>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</si>
  <si>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</si>
  <si>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</si>
  <si>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</si>
  <si>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</si>
  <si>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</si>
  <si>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</si>
  <si>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</si>
  <si>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</si>
  <si>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</si>
  <si>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</si>
  <si>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</si>
  <si>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</si>
  <si>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</si>
  <si>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</si>
  <si>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</si>
  <si>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</si>
  <si>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</si>
  <si>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</si>
  <si>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</si>
  <si>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</si>
  <si>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</si>
  <si>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</si>
  <si>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</si>
  <si>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</si>
  <si>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</si>
  <si>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</si>
  <si>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</si>
  <si>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</si>
  <si>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</si>
  <si>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</si>
  <si>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</si>
  <si>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</si>
  <si>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</si>
  <si>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</si>
  <si>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</si>
  <si>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</si>
  <si>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</si>
  <si>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</si>
  <si>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</si>
  <si>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</si>
  <si>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</si>
  <si>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</si>
  <si>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</si>
  <si>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</si>
  <si>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</si>
  <si>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</si>
  <si>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</si>
  <si>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</si>
  <si>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</si>
  <si>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</si>
  <si>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</si>
  <si>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</si>
  <si>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</si>
  <si>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</si>
  <si>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</si>
  <si>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</si>
  <si>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</si>
  <si>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</si>
  <si>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</si>
  <si>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</si>
  <si>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</si>
  <si>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</si>
  <si>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</si>
  <si>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</si>
  <si>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</si>
  <si>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</si>
  <si>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</si>
  <si>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</si>
  <si>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</si>
  <si>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</si>
  <si>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</si>
  <si>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</si>
  <si>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</si>
  <si>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</si>
  <si>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</si>
  <si>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</si>
  <si>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</si>
  <si>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</si>
  <si>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</si>
  <si>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</si>
  <si>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</si>
  <si>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</si>
  <si>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</si>
  <si>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</si>
  <si>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</si>
  <si>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</si>
  <si>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</si>
  <si>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</si>
  <si>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</si>
  <si>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</si>
  <si>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</si>
  <si>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</si>
  <si>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</si>
  <si>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</si>
  <si>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</si>
  <si>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</si>
  <si>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</si>
  <si>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</si>
  <si>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</si>
  <si>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</si>
  <si>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</si>
  <si>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</si>
  <si>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</si>
  <si>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</si>
  <si>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</si>
  <si>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</si>
  <si>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</si>
  <si>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</si>
  <si>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</si>
  <si>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</si>
  <si>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</si>
  <si>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</si>
  <si>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</si>
  <si>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</si>
  <si>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</si>
  <si>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</si>
  <si>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</si>
  <si>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</si>
  <si>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</si>
  <si>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</si>
  <si>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</si>
  <si>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</si>
  <si>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</si>
  <si>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</si>
  <si>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</si>
  <si>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</si>
  <si>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</si>
  <si>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</si>
  <si>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</si>
  <si>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</si>
  <si>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</si>
  <si>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</si>
  <si>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</si>
  <si>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</si>
  <si>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</si>
  <si>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</si>
  <si>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</si>
  <si>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</si>
  <si>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</si>
  <si>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</si>
  <si>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</si>
  <si>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</si>
  <si>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</si>
  <si>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</si>
  <si>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</si>
  <si>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</si>
  <si>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</si>
  <si>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</si>
  <si>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</si>
  <si>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</si>
  <si>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</si>
  <si>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</si>
  <si>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</si>
  <si>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</si>
  <si>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</si>
  <si>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</si>
  <si>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</si>
  <si>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</si>
  <si>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</si>
  <si>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</si>
  <si>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</si>
  <si>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</si>
  <si>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</si>
  <si>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</si>
  <si>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</si>
  <si>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</si>
  <si>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</si>
  <si>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</si>
  <si>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</si>
  <si>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</si>
  <si>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</si>
  <si>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</si>
  <si>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</si>
  <si>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</si>
  <si>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</si>
  <si>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</si>
  <si>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</si>
  <si>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</si>
  <si>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</si>
  <si>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</si>
  <si>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</si>
  <si>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</si>
  <si>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</si>
  <si>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</si>
  <si>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</si>
  <si>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</si>
  <si>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</si>
  <si>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</si>
  <si>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</si>
  <si>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</si>
  <si>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</si>
  <si>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</si>
  <si>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</si>
  <si>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</si>
  <si>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</si>
  <si>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</si>
  <si>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</si>
  <si>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</si>
  <si>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</si>
  <si>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</si>
  <si>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</si>
  <si>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</si>
  <si>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</si>
  <si>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</si>
  <si>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</si>
  <si>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</si>
  <si>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</si>
  <si>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</si>
  <si>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</si>
  <si>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</si>
  <si>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</si>
  <si>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</si>
  <si>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</si>
  <si>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</si>
  <si>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</si>
  <si>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</si>
  <si>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</si>
  <si>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</si>
  <si>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</si>
  <si>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</si>
  <si>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</si>
  <si>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</si>
  <si>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</si>
  <si>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</si>
  <si>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</si>
  <si>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</si>
  <si>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</si>
  <si>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</si>
  <si>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</si>
  <si>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</si>
  <si>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</si>
  <si>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</si>
  <si>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</si>
  <si>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</si>
  <si>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</si>
  <si>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</si>
  <si>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</si>
  <si>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</si>
  <si>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</si>
  <si>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</si>
  <si>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</si>
  <si>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</si>
  <si>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</si>
  <si>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</si>
  <si>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</si>
  <si>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</si>
  <si>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</si>
  <si>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</si>
  <si>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</si>
  <si>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</si>
  <si>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</si>
  <si>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</si>
  <si>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</si>
  <si>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</si>
  <si>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</si>
  <si>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</si>
  <si>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</si>
  <si>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</si>
  <si>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</si>
  <si>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</si>
  <si>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</si>
  <si>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</si>
  <si>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</si>
  <si>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</si>
  <si>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</si>
  <si>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</si>
  <si>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</si>
  <si>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</si>
  <si>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</si>
  <si>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</si>
  <si>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</si>
  <si>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</si>
  <si>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</si>
  <si>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</si>
  <si>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</si>
  <si>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</si>
  <si>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</si>
  <si>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</si>
  <si>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</si>
  <si>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</si>
  <si>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</si>
  <si>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</si>
  <si>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</si>
  <si>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</si>
  <si>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</si>
  <si>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</si>
  <si>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</si>
  <si>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</si>
  <si>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</si>
  <si>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</si>
  <si>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</si>
  <si>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</si>
  <si>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</si>
  <si>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</si>
  <si>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</si>
  <si>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</si>
  <si>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</si>
  <si>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</si>
  <si>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</si>
  <si>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</si>
  <si>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</si>
  <si>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</si>
  <si>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</si>
  <si>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</si>
  <si>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</si>
  <si>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</si>
  <si>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</si>
  <si>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</si>
  <si>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</si>
  <si>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</si>
  <si>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</si>
  <si>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</si>
  <si>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</si>
  <si>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</si>
  <si>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</si>
  <si>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</si>
  <si>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</si>
  <si>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</si>
  <si>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</si>
  <si>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</si>
  <si>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</si>
  <si>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</si>
  <si>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</si>
  <si>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</si>
  <si>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</si>
  <si>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</si>
  <si>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</si>
  <si>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</si>
  <si>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</si>
  <si>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</si>
  <si>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</si>
  <si>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</si>
  <si>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</si>
  <si>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</si>
  <si>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</si>
  <si>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</si>
  <si>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</si>
  <si>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</si>
  <si>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</si>
  <si>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</si>
  <si>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</si>
  <si>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</si>
  <si>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</si>
  <si>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</si>
  <si>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</si>
  <si>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</si>
  <si>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</si>
  <si>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</si>
  <si>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</si>
  <si>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</si>
  <si>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</si>
  <si>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</si>
  <si>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</si>
  <si>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</si>
  <si>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</si>
  <si>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</si>
  <si>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</si>
  <si>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</si>
  <si>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</si>
  <si>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</si>
  <si>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</si>
  <si>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</si>
  <si>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</si>
  <si>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</si>
  <si>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</si>
  <si>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</si>
  <si>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</si>
  <si>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</si>
  <si>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</si>
  <si>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</si>
  <si>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</si>
  <si>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</si>
  <si>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</si>
  <si>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</si>
  <si>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</si>
  <si>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</si>
  <si>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</si>
  <si>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</si>
  <si>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</si>
  <si>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</si>
  <si>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</si>
  <si>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</si>
  <si>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</si>
  <si>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</si>
  <si>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</si>
  <si>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</si>
  <si>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</si>
  <si>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</si>
  <si>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</si>
  <si>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</si>
  <si>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</si>
  <si>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</si>
  <si>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</si>
  <si>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</si>
  <si>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</si>
  <si>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</si>
  <si>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</si>
  <si>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</si>
  <si>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</si>
  <si>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</si>
  <si>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</si>
  <si>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</si>
  <si>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</si>
  <si>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</si>
  <si>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</si>
  <si>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</si>
  <si>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</si>
  <si>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</si>
  <si>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</si>
  <si>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</si>
  <si>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</si>
  <si>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</si>
  <si>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</si>
  <si>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</si>
  <si>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</si>
  <si>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</si>
  <si>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</si>
  <si>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</si>
  <si>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</si>
  <si>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</si>
  <si>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</si>
  <si>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</si>
  <si>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</si>
  <si>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</si>
  <si>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</si>
  <si>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</si>
  <si>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</si>
  <si>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</si>
  <si>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</si>
  <si>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</si>
  <si>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</si>
  <si>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</si>
  <si>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</si>
  <si>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</si>
  <si>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</si>
  <si>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</si>
  <si>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</si>
  <si>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</si>
  <si>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</si>
  <si>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</si>
  <si>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</si>
  <si>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</si>
  <si>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</si>
  <si>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</si>
  <si>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</si>
  <si>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</si>
  <si>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</si>
  <si>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</si>
  <si>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</si>
  <si>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</si>
  <si>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</si>
  <si>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</si>
  <si>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</si>
  <si>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</si>
  <si>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</si>
  <si>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</si>
  <si>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</si>
  <si>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</si>
  <si>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</si>
  <si>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</si>
  <si>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</si>
  <si>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</si>
  <si>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</si>
  <si>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</si>
  <si>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</si>
  <si>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</si>
  <si>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</si>
  <si>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</si>
  <si>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</si>
  <si>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</si>
  <si>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</si>
  <si>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</si>
  <si>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</si>
  <si>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</si>
  <si>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</si>
  <si>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</si>
  <si>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</si>
  <si>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</si>
  <si>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</si>
  <si>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</si>
  <si>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</si>
  <si>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</si>
  <si>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</si>
  <si>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</si>
  <si>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</si>
  <si>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</si>
  <si>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</si>
  <si>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</si>
  <si>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</si>
  <si>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</si>
  <si>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</si>
  <si>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</si>
  <si>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</si>
  <si>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</si>
  <si>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</si>
  <si>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</si>
  <si>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</si>
  <si>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</si>
  <si>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</si>
  <si>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</si>
  <si>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</si>
  <si>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</si>
  <si>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</si>
  <si>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</si>
  <si>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</si>
  <si>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</si>
  <si>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</si>
  <si>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</si>
  <si>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</si>
  <si>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</si>
  <si>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</si>
  <si>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</si>
  <si>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</si>
  <si>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</si>
  <si>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</si>
  <si>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</si>
  <si>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</si>
  <si>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</si>
  <si>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</si>
  <si>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</si>
  <si>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</si>
  <si>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</si>
  <si>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</si>
  <si>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</si>
  <si>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</si>
  <si>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</si>
  <si>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</si>
  <si>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</si>
  <si>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</si>
  <si>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</si>
  <si>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</si>
  <si>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</si>
  <si>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</si>
  <si>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</si>
  <si>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</si>
  <si>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</si>
  <si>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</si>
  <si>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</si>
  <si>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</si>
  <si>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</si>
  <si>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</si>
  <si>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</si>
  <si>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</si>
  <si>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</si>
  <si>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</si>
  <si>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</si>
  <si>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</si>
  <si>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</si>
  <si>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</si>
  <si>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</si>
  <si>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</si>
  <si>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</si>
  <si>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</si>
  <si>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</si>
  <si>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</si>
  <si>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</si>
  <si>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</si>
  <si>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</si>
  <si>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</si>
  <si>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</si>
  <si>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</si>
  <si>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</si>
  <si>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</si>
  <si>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</si>
  <si>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</si>
  <si>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</si>
  <si>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</si>
  <si>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</si>
  <si>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</si>
  <si>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</si>
  <si>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</si>
  <si>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</si>
  <si>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</si>
  <si>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</si>
  <si>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</si>
  <si>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</si>
  <si>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</si>
  <si>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</si>
  <si>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</si>
  <si>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</si>
  <si>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</si>
  <si>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</si>
  <si>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</si>
  <si>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</si>
  <si>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</si>
  <si>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</si>
  <si>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</si>
  <si>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</si>
  <si>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</si>
  <si>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</si>
  <si>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</si>
  <si>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</si>
  <si>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</si>
  <si>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</si>
  <si>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</si>
  <si>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</si>
  <si>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</si>
  <si>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</si>
  <si>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</si>
  <si>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</si>
  <si>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</si>
  <si>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</si>
  <si>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</si>
  <si>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</si>
  <si>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</si>
  <si>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</si>
  <si>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</si>
  <si>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</si>
  <si>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</si>
  <si>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</si>
  <si>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</si>
  <si>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</si>
  <si>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</si>
  <si>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</si>
  <si>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</si>
  <si>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</si>
  <si>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</si>
  <si>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</si>
  <si>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</si>
  <si>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</si>
  <si>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</si>
  <si>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</si>
  <si>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</si>
  <si>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</si>
  <si>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</si>
  <si>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</si>
  <si>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</si>
  <si>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</si>
  <si>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</si>
  <si>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</si>
  <si>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</si>
  <si>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</si>
  <si>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</si>
  <si>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</si>
  <si>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</si>
  <si>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</si>
  <si>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</si>
  <si>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</si>
  <si>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</si>
  <si>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</si>
  <si>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</si>
  <si>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</si>
  <si>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</si>
  <si>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</si>
  <si>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</si>
  <si>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</si>
  <si>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</si>
  <si>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</si>
  <si>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</si>
  <si>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</si>
  <si>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</si>
  <si>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</si>
  <si>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</si>
  <si>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</si>
  <si>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</si>
  <si>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</si>
  <si>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</si>
  <si>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</si>
  <si>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</si>
  <si>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</si>
  <si>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</si>
  <si>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</si>
  <si>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</si>
  <si>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</si>
  <si>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</si>
  <si>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</si>
  <si>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</si>
  <si>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</si>
  <si>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</si>
  <si>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</si>
  <si>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</si>
  <si>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</si>
  <si>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</si>
  <si>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</si>
  <si>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</si>
  <si>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</si>
  <si>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</si>
  <si>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</si>
  <si>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</si>
  <si>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</si>
  <si>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</si>
  <si>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</si>
  <si>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</si>
  <si>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</si>
  <si>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</si>
  <si>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</si>
  <si>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</si>
  <si>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</si>
  <si>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</si>
  <si>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</si>
  <si>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</si>
  <si>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</si>
  <si>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</si>
  <si>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</si>
  <si>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</si>
  <si>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</si>
  <si>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</si>
  <si>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</si>
  <si>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</si>
  <si>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</si>
  <si>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</si>
  <si>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</si>
  <si>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</si>
  <si>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</si>
  <si>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</si>
  <si>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</si>
  <si>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</si>
  <si>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</si>
  <si>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</si>
  <si>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</si>
  <si>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</si>
  <si>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</si>
  <si>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</si>
  <si>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</si>
  <si>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</si>
  <si>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</si>
  <si>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</si>
  <si>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</si>
  <si>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</si>
  <si>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</si>
  <si>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</si>
  <si>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</si>
  <si>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</si>
  <si>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</si>
  <si>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</si>
  <si>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</si>
  <si>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</si>
  <si>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</si>
  <si>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</si>
  <si>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</si>
  <si>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</si>
  <si>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</si>
  <si>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</si>
  <si>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</si>
  <si>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</si>
  <si>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</si>
  <si>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</si>
  <si>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</si>
  <si>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</si>
  <si>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</si>
  <si>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</si>
  <si>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</si>
  <si>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</si>
  <si>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</si>
  <si>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</si>
  <si>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</si>
  <si>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</si>
  <si>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</si>
  <si>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</si>
  <si>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</si>
  <si>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</si>
  <si>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</si>
  <si>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</si>
  <si>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</si>
  <si>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</si>
  <si>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</si>
  <si>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</si>
  <si>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</si>
  <si>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</si>
  <si>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</si>
  <si>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</si>
  <si>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</si>
  <si>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</si>
  <si>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</si>
  <si>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</si>
  <si>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</si>
  <si>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</si>
  <si>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</si>
  <si>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</si>
  <si>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</si>
  <si>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</si>
  <si>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</si>
  <si>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</si>
  <si>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</si>
  <si>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</si>
  <si>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</si>
  <si>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</si>
  <si>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</si>
  <si>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</si>
  <si>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</si>
  <si>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</si>
  <si>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</si>
  <si>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</si>
  <si>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</si>
  <si>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</si>
  <si>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</si>
  <si>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</si>
  <si>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</si>
  <si>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</si>
  <si>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</si>
  <si>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</si>
  <si>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</si>
  <si>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</si>
  <si>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</si>
  <si>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</si>
  <si>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</si>
  <si>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</si>
  <si>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</si>
  <si>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</si>
  <si>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</si>
  <si>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</si>
  <si>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</si>
  <si>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</si>
  <si>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</si>
  <si>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</si>
  <si>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</si>
  <si>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</si>
  <si>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</si>
  <si>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</si>
  <si>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</si>
  <si>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</si>
  <si>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</si>
  <si>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</si>
  <si>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</si>
  <si>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</si>
  <si>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</si>
  <si>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</si>
  <si>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</si>
  <si>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</si>
  <si>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</si>
  <si>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</si>
  <si>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</si>
  <si>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</si>
  <si>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</si>
  <si>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</si>
  <si>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</si>
  <si>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</si>
  <si>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</si>
  <si>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</si>
  <si>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</si>
  <si>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</si>
  <si>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</si>
  <si>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</si>
  <si>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</si>
  <si>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</si>
  <si>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</si>
  <si>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</si>
  <si>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</si>
  <si>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</si>
  <si>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</si>
  <si>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</si>
  <si>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</si>
  <si>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</si>
  <si>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</si>
  <si>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</si>
  <si>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</si>
  <si>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</si>
  <si>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</si>
  <si>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</si>
  <si>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</si>
  <si>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</si>
  <si>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</si>
  <si>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</si>
  <si>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</si>
  <si>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</si>
  <si>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</si>
  <si>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</si>
  <si>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</si>
  <si>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</si>
  <si>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</si>
  <si>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</si>
  <si>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</si>
  <si>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</si>
  <si>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</si>
  <si>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</si>
  <si>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</si>
  <si>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</si>
  <si>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</si>
  <si>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</si>
  <si>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</si>
  <si>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</si>
  <si>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</si>
  <si>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</si>
  <si>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</si>
  <si>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</si>
  <si>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</si>
  <si>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</si>
  <si>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</si>
  <si>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</si>
  <si>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</si>
  <si>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</si>
  <si>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</si>
  <si>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</si>
  <si>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</si>
  <si>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</si>
  <si>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</si>
  <si>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</si>
  <si>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</si>
  <si>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</si>
  <si>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</si>
  <si>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</si>
  <si>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</si>
  <si>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</si>
  <si>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</si>
  <si>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</si>
  <si>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</si>
  <si>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</si>
  <si>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</si>
  <si>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</si>
  <si>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</si>
  <si>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</si>
  <si>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</si>
  <si>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</si>
  <si>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</si>
  <si>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</si>
  <si>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</si>
  <si>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</si>
  <si>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</si>
  <si>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</si>
  <si>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</si>
  <si>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</si>
  <si>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</si>
  <si>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</si>
  <si>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</si>
  <si>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</si>
  <si>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</si>
  <si>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</si>
  <si>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</si>
  <si>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</si>
  <si>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</si>
  <si>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</si>
  <si>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</si>
  <si>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</si>
  <si>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</si>
  <si>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</si>
  <si>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</si>
  <si>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</si>
  <si>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</si>
  <si>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</si>
  <si>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</si>
  <si>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</si>
  <si>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</si>
  <si>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</si>
  <si>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</si>
  <si>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</si>
  <si>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</si>
  <si>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</si>
  <si>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</si>
  <si>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</si>
  <si>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</si>
  <si>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</si>
  <si>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</si>
  <si>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</si>
  <si>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</si>
  <si>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</si>
  <si>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</si>
  <si>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</si>
  <si>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</si>
  <si>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</si>
  <si>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</si>
  <si>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</si>
  <si>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</si>
  <si>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</si>
  <si>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</si>
  <si>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</si>
  <si>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</si>
  <si>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</si>
  <si>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</si>
  <si>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</si>
  <si>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</si>
  <si>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</si>
  <si>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</si>
  <si>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</si>
  <si>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</si>
  <si>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</si>
  <si>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</si>
  <si>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</si>
  <si>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</si>
  <si>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</si>
  <si>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</si>
  <si>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</si>
  <si>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</si>
  <si>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</si>
  <si>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</si>
  <si>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</si>
  <si>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</si>
  <si>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</si>
  <si>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</si>
  <si>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</si>
  <si>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</si>
  <si>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</si>
  <si>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</si>
  <si>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</si>
  <si>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</si>
  <si>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</si>
  <si>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</si>
  <si>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</si>
  <si>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</si>
  <si>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</si>
  <si>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</si>
  <si>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</si>
  <si>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</si>
  <si>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</si>
  <si>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</si>
  <si>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</si>
  <si>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</si>
  <si>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</si>
  <si>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</si>
  <si>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</si>
  <si>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</si>
  <si>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</si>
  <si>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</si>
  <si>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</si>
  <si>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</si>
  <si>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</si>
  <si>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</si>
  <si>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</si>
  <si>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</si>
  <si>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</si>
  <si>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</si>
  <si>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</si>
  <si>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</si>
  <si>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</si>
  <si>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</si>
  <si>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</si>
  <si>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</si>
  <si>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</si>
  <si>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</si>
  <si>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</si>
  <si>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</si>
  <si>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</si>
  <si>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</si>
  <si>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</si>
  <si>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</si>
  <si>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</si>
  <si>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</si>
  <si>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</si>
  <si>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</si>
  <si>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</si>
  <si>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</si>
  <si>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</si>
  <si>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</si>
  <si>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</si>
  <si>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</si>
  <si>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</si>
  <si>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</si>
  <si>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</si>
  <si>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</si>
  <si>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</si>
  <si>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</si>
  <si>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</si>
  <si>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</si>
  <si>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</si>
  <si>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</si>
  <si>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</si>
  <si>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</si>
  <si>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</si>
  <si>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</si>
  <si>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</si>
  <si>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</si>
  <si>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</si>
  <si>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</si>
  <si>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</si>
  <si>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</si>
  <si>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</si>
  <si>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</si>
  <si>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</si>
  <si>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</si>
  <si>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</si>
  <si>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</si>
  <si>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</si>
  <si>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</si>
  <si>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</si>
  <si>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</si>
  <si>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</si>
  <si>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</si>
  <si>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</si>
  <si>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</si>
  <si>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</si>
  <si>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</si>
  <si>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</si>
  <si>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</si>
  <si>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</si>
  <si>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</si>
  <si>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</si>
  <si>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</si>
  <si>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</si>
  <si>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</si>
  <si>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</si>
  <si>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</si>
  <si>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</si>
  <si>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</si>
  <si>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</si>
  <si>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</si>
  <si>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</si>
  <si>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</si>
  <si>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</si>
  <si>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</si>
  <si>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</si>
  <si>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</si>
  <si>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</si>
  <si>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</si>
  <si>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</si>
  <si>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</si>
  <si>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</si>
  <si>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</si>
  <si>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</si>
  <si>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</si>
  <si>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</si>
  <si>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</si>
  <si>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</si>
  <si>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</si>
  <si>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</si>
  <si>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</si>
  <si>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</si>
  <si>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</si>
  <si>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</si>
  <si>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</si>
  <si>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</si>
  <si>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</si>
  <si>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</si>
  <si>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</si>
  <si>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</si>
  <si>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</si>
  <si>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</si>
  <si>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</si>
  <si>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</si>
  <si>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</si>
  <si>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</si>
  <si>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</si>
  <si>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</si>
  <si>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</si>
  <si>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</si>
  <si>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</si>
  <si>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</si>
  <si>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</si>
  <si>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</si>
  <si>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</si>
  <si>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</si>
  <si>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</si>
  <si>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</si>
  <si>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</si>
  <si>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</si>
  <si>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</si>
  <si>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</si>
  <si>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</si>
  <si>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</si>
  <si>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</si>
  <si>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</si>
  <si>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</si>
  <si>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</si>
  <si>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</si>
  <si>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</si>
  <si>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</si>
  <si>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</si>
  <si>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</si>
  <si>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</si>
  <si>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</si>
  <si>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</si>
  <si>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</si>
  <si>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</si>
  <si>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</si>
  <si>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</si>
  <si>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</si>
  <si>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</si>
  <si>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</si>
  <si>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</si>
  <si>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</si>
  <si>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</si>
  <si>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</si>
  <si>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</si>
  <si>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</si>
  <si>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</si>
  <si>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</si>
  <si>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</si>
  <si>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</si>
  <si>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</si>
  <si>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</si>
  <si>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</si>
  <si>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</si>
  <si>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</si>
  <si>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</si>
  <si>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</si>
  <si>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</si>
  <si>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</si>
  <si>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</si>
  <si>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</si>
  <si>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</si>
  <si>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</si>
  <si>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</si>
  <si>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</si>
  <si>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</si>
  <si>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</si>
  <si>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</si>
  <si>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</si>
  <si>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</si>
  <si>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</si>
  <si>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</si>
  <si>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</si>
  <si>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</si>
  <si>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</si>
  <si>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</si>
  <si>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</si>
  <si>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</si>
  <si>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</si>
  <si>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</si>
  <si>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</si>
  <si>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</si>
  <si>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</si>
  <si>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</si>
  <si>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</si>
  <si>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</si>
  <si>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</si>
  <si>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</si>
  <si>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</si>
  <si>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</si>
  <si>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</si>
  <si>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</si>
  <si>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</si>
  <si>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</si>
  <si>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</si>
  <si>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</si>
  <si>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</si>
  <si>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</si>
  <si>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</si>
  <si>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</si>
  <si>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</si>
  <si>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</si>
  <si>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</si>
  <si>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</si>
  <si>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</si>
  <si>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</si>
  <si>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</si>
  <si>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</si>
  <si>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</si>
  <si>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</si>
  <si>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</si>
  <si>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</si>
  <si>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</si>
  <si>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</si>
  <si>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</si>
  <si>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</si>
  <si>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</si>
  <si>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</si>
  <si>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</si>
  <si>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</si>
  <si>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</si>
  <si>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</si>
  <si>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</si>
  <si>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</si>
  <si>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</si>
  <si>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</si>
  <si>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</si>
  <si>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</si>
  <si>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</si>
  <si>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</si>
  <si>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</si>
  <si>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</si>
  <si>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</si>
  <si>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</si>
  <si>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</si>
  <si>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</si>
  <si>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</si>
  <si>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</si>
  <si>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</si>
  <si>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</si>
  <si>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</si>
  <si>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</si>
  <si>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</si>
  <si>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</si>
  <si>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</si>
  <si>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</si>
  <si>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</si>
  <si>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</si>
  <si>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</si>
  <si>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</si>
  <si>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</si>
  <si>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</si>
  <si>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</si>
  <si>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</si>
  <si>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</si>
  <si>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</si>
  <si>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</si>
  <si>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</si>
  <si>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</si>
  <si>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</si>
  <si>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</si>
  <si>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</si>
  <si>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</si>
  <si>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</si>
  <si>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</si>
  <si>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</si>
  <si>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</si>
  <si>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</si>
  <si>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</si>
  <si>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</si>
  <si>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</si>
  <si>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</si>
  <si>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</si>
  <si>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</si>
  <si>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</si>
  <si>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</si>
  <si>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</si>
  <si>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</si>
  <si>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</si>
  <si>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</si>
  <si>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</si>
  <si>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</si>
  <si>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</si>
  <si>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</si>
  <si>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</si>
  <si>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</si>
  <si>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</si>
  <si>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</si>
  <si>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</si>
  <si>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</si>
  <si>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</si>
  <si>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</si>
  <si>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</si>
  <si>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</si>
  <si>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</si>
  <si>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</si>
  <si>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</si>
  <si>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</si>
  <si>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</si>
  <si>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</si>
  <si>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</si>
  <si>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</si>
  <si>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</si>
  <si>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</si>
  <si>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</si>
  <si>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</si>
  <si>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</si>
  <si>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</si>
  <si>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</si>
  <si>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</si>
  <si>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</si>
  <si>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</si>
  <si>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</si>
  <si>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</si>
  <si>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</si>
  <si>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</si>
  <si>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</si>
  <si>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</si>
  <si>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</si>
  <si>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</si>
  <si>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</si>
  <si>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</si>
  <si>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</si>
  <si>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</si>
  <si>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</si>
  <si>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</si>
  <si>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</si>
  <si>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</si>
  <si>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</si>
  <si>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</si>
  <si>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</si>
  <si>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</si>
  <si>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</si>
  <si>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</si>
  <si>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</si>
  <si>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</si>
  <si>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</si>
  <si>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</si>
  <si>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</si>
  <si>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</si>
  <si>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</si>
  <si>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</si>
  <si>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</si>
  <si>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</si>
  <si>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</si>
  <si>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</si>
  <si>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</si>
  <si>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</si>
  <si>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</si>
  <si>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</si>
  <si>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</si>
  <si>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</si>
  <si>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</si>
  <si>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</si>
  <si>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</si>
  <si>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</si>
  <si>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</si>
  <si>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</si>
  <si>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</si>
  <si>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</si>
  <si>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</si>
  <si>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</si>
  <si>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</si>
  <si>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</si>
  <si>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</si>
  <si>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</si>
  <si>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</si>
  <si>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</si>
  <si>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</si>
  <si>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</si>
  <si>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</si>
  <si>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</si>
  <si>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</si>
  <si>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</si>
  <si>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</si>
  <si>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</si>
  <si>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</si>
  <si>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</si>
  <si>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</si>
  <si>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</si>
  <si>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</si>
  <si>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</si>
  <si>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</si>
  <si>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</si>
  <si>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</si>
  <si>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</si>
  <si>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</si>
  <si>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</si>
  <si>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</si>
  <si>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</si>
  <si>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</si>
  <si>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</si>
  <si>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</si>
  <si>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</si>
  <si>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</si>
  <si>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</si>
  <si>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</si>
  <si>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</si>
  <si>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</si>
  <si>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</si>
  <si>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</si>
  <si>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</si>
  <si>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</si>
  <si>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</si>
  <si>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</si>
  <si>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</si>
  <si>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</si>
  <si>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</si>
  <si>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</si>
  <si>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</si>
  <si>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</si>
  <si>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</si>
  <si>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</si>
  <si>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</si>
  <si>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</si>
  <si>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</si>
  <si>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</si>
  <si>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</si>
  <si>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</si>
  <si>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</si>
  <si>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</si>
  <si>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</si>
  <si>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</si>
  <si>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</si>
  <si>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</si>
  <si>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</si>
  <si>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</si>
  <si>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</si>
  <si>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</si>
  <si>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</si>
  <si>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</si>
  <si>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</si>
  <si>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</si>
  <si>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</si>
  <si>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</si>
  <si>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</si>
  <si>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</si>
  <si>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</si>
  <si>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</si>
  <si>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</si>
  <si>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</si>
  <si>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</si>
  <si>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</si>
  <si>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</si>
  <si>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</si>
  <si>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</si>
  <si>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</si>
  <si>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</si>
  <si>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</si>
  <si>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</si>
  <si>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</si>
  <si>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</si>
  <si>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</si>
  <si>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</si>
  <si>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</si>
  <si>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</si>
  <si>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</si>
  <si>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</si>
  <si>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</si>
  <si>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</si>
  <si>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</si>
  <si>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</si>
  <si>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</si>
  <si>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</si>
  <si>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</si>
  <si>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</si>
  <si>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</si>
  <si>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</si>
  <si>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</si>
  <si>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</si>
  <si>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</si>
  <si>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</si>
  <si>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</si>
  <si>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</si>
  <si>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</si>
  <si>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</si>
  <si>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</si>
  <si>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</si>
  <si>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</si>
  <si>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</si>
  <si>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</si>
  <si>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</si>
  <si>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</si>
  <si>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</si>
  <si>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</si>
  <si>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</si>
  <si>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</si>
  <si>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</si>
  <si>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</si>
  <si>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</si>
  <si>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</si>
  <si>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</si>
  <si>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</si>
  <si>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</si>
  <si>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</si>
  <si>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</si>
  <si>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</si>
  <si>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</si>
  <si>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</si>
  <si>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</si>
  <si>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</si>
  <si>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</si>
  <si>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</si>
  <si>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</si>
  <si>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</si>
  <si>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</si>
  <si>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</si>
  <si>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</si>
  <si>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</si>
  <si>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</si>
  <si>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</si>
  <si>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</si>
  <si>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</si>
  <si>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</si>
  <si>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</si>
  <si>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</si>
  <si>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</si>
  <si>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</si>
  <si>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</si>
  <si>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</si>
  <si>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</si>
  <si>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</si>
  <si>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</si>
  <si>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</si>
  <si>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</si>
  <si>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</si>
  <si>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</si>
  <si>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</si>
  <si>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</si>
  <si>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</si>
  <si>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</si>
  <si>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</si>
  <si>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</si>
  <si>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</si>
  <si>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</si>
  <si>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</si>
  <si>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</si>
  <si>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</si>
  <si>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</si>
  <si>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</si>
  <si>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</si>
  <si>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</si>
  <si>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</si>
  <si>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</si>
  <si>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</si>
  <si>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</si>
  <si>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</si>
  <si>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</si>
  <si>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</si>
  <si>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</si>
  <si>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</si>
  <si>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</si>
  <si>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</si>
  <si>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</si>
  <si>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</si>
  <si>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</si>
  <si>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</si>
  <si>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</si>
  <si>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</si>
  <si>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</si>
  <si>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</si>
  <si>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</si>
  <si>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</si>
  <si>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</si>
  <si>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</si>
  <si>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</si>
  <si>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</si>
  <si>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</si>
  <si>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</si>
  <si>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</si>
  <si>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</si>
  <si>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</si>
  <si>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</si>
  <si>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</si>
  <si>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</si>
  <si>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</si>
  <si>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</si>
  <si>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</si>
  <si>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</si>
  <si>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</si>
  <si>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</si>
  <si>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</si>
  <si>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</si>
  <si>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</si>
  <si>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</si>
  <si>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</si>
  <si>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</si>
  <si>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</si>
  <si>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</si>
  <si>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</si>
  <si>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</si>
  <si>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</si>
  <si>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</si>
  <si>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</si>
  <si>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</si>
  <si>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</si>
  <si>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</si>
  <si>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</si>
  <si>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</si>
  <si>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</si>
  <si>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</si>
  <si>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</si>
  <si>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</si>
  <si>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</si>
  <si>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</si>
  <si>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</si>
  <si>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</si>
  <si>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</si>
  <si>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</si>
  <si>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</si>
  <si>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</si>
  <si>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</si>
  <si>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</si>
  <si>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</si>
  <si>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</si>
  <si>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</si>
  <si>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</si>
  <si>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</si>
  <si>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</si>
  <si>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</si>
  <si>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</si>
  <si>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</si>
  <si>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</si>
  <si>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</si>
  <si>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</si>
  <si>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</si>
  <si>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</si>
  <si>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</si>
  <si>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</si>
  <si>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</si>
  <si>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</si>
  <si>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</si>
  <si>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</si>
  <si>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</si>
  <si>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</si>
  <si>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</si>
  <si>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</si>
  <si>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</si>
  <si>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</si>
  <si>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</si>
  <si>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</si>
  <si>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</si>
  <si>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</si>
  <si>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</si>
  <si>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</si>
  <si>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</si>
  <si>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</si>
  <si>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</si>
  <si>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</si>
  <si>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</si>
  <si>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</si>
  <si>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</si>
  <si>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</si>
  <si>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</si>
  <si>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</si>
  <si>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</si>
  <si>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</si>
  <si>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</si>
  <si>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</si>
  <si>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</si>
  <si>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</si>
  <si>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</si>
  <si>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</si>
  <si>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</si>
  <si>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</si>
  <si>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</si>
  <si>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</si>
  <si>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</si>
  <si>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</si>
  <si>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</si>
  <si>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</si>
  <si>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</si>
  <si>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</si>
  <si>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</si>
  <si>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</si>
  <si>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</si>
  <si>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</si>
  <si>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</si>
  <si>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</si>
  <si>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</si>
  <si>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</si>
  <si>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</si>
  <si>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</si>
  <si>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</si>
  <si>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</si>
  <si>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</si>
  <si>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</si>
  <si>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</si>
  <si>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</si>
  <si>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</si>
  <si>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</si>
  <si>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</si>
  <si>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</si>
  <si>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</si>
  <si>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</si>
  <si>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</si>
  <si>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</si>
  <si>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</si>
  <si>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</si>
  <si>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</si>
  <si>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</si>
  <si>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</si>
  <si>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</si>
  <si>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</si>
  <si>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</si>
  <si>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</si>
  <si>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</si>
  <si>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</si>
  <si>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</si>
  <si>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</si>
  <si>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</si>
  <si>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</si>
  <si>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</si>
  <si>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</si>
  <si>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</si>
  <si>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</si>
  <si>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</si>
  <si>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</si>
  <si>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</si>
  <si>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</si>
  <si>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</si>
  <si>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</si>
  <si>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</si>
  <si>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</si>
  <si>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</si>
  <si>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</si>
  <si>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</si>
  <si>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</si>
  <si>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</si>
  <si>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</si>
  <si>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</si>
  <si>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</si>
  <si>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</si>
  <si>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</si>
  <si>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</si>
  <si>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</si>
  <si>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</si>
  <si>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</si>
  <si>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</si>
  <si>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</si>
  <si>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</si>
  <si>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</si>
  <si>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</si>
  <si>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</si>
  <si>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</si>
  <si>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</si>
  <si>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</si>
  <si>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</si>
  <si>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</si>
  <si>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</si>
  <si>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</si>
  <si>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</si>
  <si>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</si>
  <si>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</si>
  <si>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</si>
  <si>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</si>
  <si>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</si>
  <si>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</si>
  <si>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</si>
  <si>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</si>
  <si>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</si>
  <si>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</si>
  <si>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</si>
  <si>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</si>
  <si>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</si>
  <si>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</si>
  <si>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</si>
  <si>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</si>
  <si>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</si>
  <si>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</si>
  <si>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</si>
  <si>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</si>
  <si>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</si>
  <si>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</si>
  <si>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</si>
  <si>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</si>
  <si>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</si>
  <si>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</si>
  <si>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</si>
  <si>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</si>
  <si>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</si>
  <si>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</si>
  <si>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</si>
  <si>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</si>
  <si>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</si>
  <si>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</si>
  <si>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</si>
  <si>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</si>
  <si>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</si>
  <si>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</si>
  <si>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</si>
  <si>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</si>
  <si>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</si>
  <si>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</si>
  <si>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</si>
  <si>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</si>
  <si>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</si>
  <si>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</si>
  <si>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</si>
  <si>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</si>
  <si>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</si>
  <si>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</si>
  <si>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</si>
  <si>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</si>
  <si>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</si>
  <si>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</si>
  <si>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</si>
  <si>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</si>
  <si>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</si>
  <si>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</si>
  <si>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</si>
  <si>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</si>
  <si>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</si>
  <si>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</si>
  <si>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</si>
  <si>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</si>
  <si>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</si>
  <si>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</si>
  <si>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</si>
  <si>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</si>
  <si>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</si>
  <si>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</si>
  <si>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</si>
  <si>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</si>
  <si>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</si>
  <si>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</si>
  <si>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</si>
  <si>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</si>
  <si>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</si>
  <si>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</si>
  <si>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</si>
  <si>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</si>
  <si>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</si>
  <si>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</si>
  <si>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</si>
  <si>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</si>
  <si>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</si>
  <si>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</si>
  <si>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</si>
  <si>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</si>
  <si>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</si>
  <si>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</si>
  <si>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</si>
  <si>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</si>
  <si>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</si>
  <si>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</si>
  <si>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</si>
  <si>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</si>
  <si>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</si>
  <si>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0201-2020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</si>
  <si>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</si>
  <si>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ICBF-CA-154-2020-MAG</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</si>
  <si>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</si>
  <si>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</si>
  <si>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Aunar esfuerzos y recursos  tecnicos, economicos, fisicos y administrativos para la promocion de la atencion  integral en la modalidad familiar a niños y niñas menore de seis meses lactantes y mujeres gestantes de la primera infancia  del distrito de Barranquilla en el marco de la politica de estado de cero a siempre</t>
  </si>
  <si>
    <t xml:space="preserve">Suministro diario de complemento alimentario AM/PM preparado en sitio y /o industrializado y complemento tipo almuerzos preparado en sitio a niños, niñas y adolecentes focalizados en el area rural urbana registrados en el simat como estudiantes oficiales para lograr el acceso con mermanencia fomentando estilo de vida saludable y mejorando su capacidad de aprendizaje acorde  con los lineamientos tecnico administrativos del programa PAE </t>
  </si>
  <si>
    <t>EDGARDO ARRIETA LEONES</t>
  </si>
  <si>
    <t xml:space="preserve">CENTRO EDIFICIO CITY BANK OFIC 13 E </t>
  </si>
  <si>
    <t>CENTRO EDIF CITYBANKOFIC 13E</t>
  </si>
  <si>
    <t>fundacionans@gmail.com</t>
  </si>
  <si>
    <t>3114178297</t>
  </si>
  <si>
    <t>ALCALDIA DE BARRANQUILLA</t>
  </si>
  <si>
    <t>12018006190</t>
  </si>
  <si>
    <t xml:space="preserve">PRESTAR LOS SERVICIOS DE EDUCACIÓN INICIAL EN EL MARCO DE LA ATENCIÓN INTEGRAL EN CENTROS DE DESARROLLO INFANTIL -CDI- Y DESARROLLO INFANTIL EN MEDIO FAMILIAR -DIMF-, DE CONFORMIDAD CON LOS MANUALES OPERATIVOS DE LAS MODALIDADES INSTITUCIONAL Y FAMILIAR, </t>
  </si>
  <si>
    <t>INSTITUTO PEDAGOGICO DE LA COSTA</t>
  </si>
  <si>
    <t>0128</t>
  </si>
  <si>
    <t xml:space="preserve">Brindar atencion integral a niños y niñas de 3 a 5 años del INSTITUTO PEDAGOGICO DE LA COSTA a traves de la educacion inicial, cuidado, salud  y nutricion con el objetivo de potenciar el desarrollo infantil y promover el aprendizaje </t>
  </si>
  <si>
    <t>012016001289</t>
  </si>
  <si>
    <t xml:space="preserve">AUNAR ESFUERZOS Y RECURSOS TÉCNICOS, FÍSICOS, ADMINISTRATIVOS Y ECONÓMICOS ENTRE LAS PARTES PARA GARANTIZAR LA ATENCIÓN INTEGRAL DE LOS NIÑOS Y NIÑAS EN GRADO TRANSICIÓN DE ACUERDO A LO DISPUESTO EN EL MANUAL OPERATIVO Y LAS ORIENTACIONES, LÍNEAS TÉCNICAS </t>
  </si>
  <si>
    <t>012017000998</t>
  </si>
  <si>
    <t>012017002514</t>
  </si>
  <si>
    <t>DEPARTAMENTO DEL ATLANTICO</t>
  </si>
  <si>
    <t>01072016000010</t>
  </si>
  <si>
    <t>2021-47-10001224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</si>
</sst>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3" zoomScaleNormal="73" zoomScaleSheetLayoutView="40" zoomScalePageLayoutView="40" workbookViewId="0">
      <selection activeCell="H23" sqref="H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900527327</v>
      </c>
      <c r="C20" s="5"/>
      <c r="D20" s="73"/>
      <c r="E20" s="5"/>
      <c r="F20" s="5"/>
      <c r="G20" s="5"/>
      <c r="H20" s="243"/>
      <c r="I20" s="149" t="s">
        <v>711</v>
      </c>
      <c r="J20" s="150" t="s">
        <v>728</v>
      </c>
      <c r="K20" s="151">
        <v>1581544119</v>
      </c>
      <c r="L20" s="152"/>
      <c r="M20" s="152">
        <v>44561</v>
      </c>
      <c r="N20" s="135">
        <f>+(M20-L20)/30</f>
        <v>1485.3666666666666</v>
      </c>
      <c r="O20" s="138"/>
      <c r="U20" s="134"/>
      <c r="V20" s="105">
        <f ca="1">NOW()</f>
        <v>44193.76050462963</v>
      </c>
      <c r="W20" s="105">
        <f ca="1">NOW()</f>
        <v>44193.76050462963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ALCANZANDO NUESTROS SUEÑOS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43892</v>
      </c>
      <c r="F48" s="145">
        <v>44196</v>
      </c>
      <c r="G48" s="160">
        <f>IF(AND(E48&lt;&gt;"",F48&lt;&gt;""),((F48-E48)/30),"")</f>
        <v>10.133333333333333</v>
      </c>
      <c r="H48" s="122" t="s">
        <v>2677</v>
      </c>
      <c r="I48" s="113" t="s">
        <v>208</v>
      </c>
      <c r="J48" s="113" t="s">
        <v>222</v>
      </c>
      <c r="K48" s="123">
        <v>2842765156</v>
      </c>
      <c r="L48" s="115" t="s">
        <v>1148</v>
      </c>
      <c r="M48" s="117">
        <v>1</v>
      </c>
      <c r="N48" s="115" t="s">
        <v>1151</v>
      </c>
      <c r="O48" s="115" t="s">
        <v>1148</v>
      </c>
      <c r="P48" s="78"/>
    </row>
    <row r="49" spans="1:16" s="6" customFormat="1" ht="24.75" customHeight="1" x14ac:dyDescent="0.25">
      <c r="A49" s="143">
        <v>2</v>
      </c>
      <c r="B49" s="111" t="s">
        <v>2665</v>
      </c>
      <c r="C49" s="112" t="s">
        <v>31</v>
      </c>
      <c r="D49" s="121" t="s">
        <v>2678</v>
      </c>
      <c r="E49" s="145">
        <v>43893</v>
      </c>
      <c r="F49" s="145">
        <v>44196</v>
      </c>
      <c r="G49" s="160">
        <f t="shared" ref="G49:G50" si="2">IF(AND(E49&lt;&gt;"",F49&lt;&gt;""),((F49-E49)/30),"")</f>
        <v>10.1</v>
      </c>
      <c r="H49" s="122" t="s">
        <v>2679</v>
      </c>
      <c r="I49" s="113" t="s">
        <v>711</v>
      </c>
      <c r="J49" s="113" t="s">
        <v>713</v>
      </c>
      <c r="K49" s="123">
        <v>4985812326</v>
      </c>
      <c r="L49" s="115" t="s">
        <v>1148</v>
      </c>
      <c r="M49" s="117">
        <v>1</v>
      </c>
      <c r="N49" s="115" t="s">
        <v>1151</v>
      </c>
      <c r="O49" s="115" t="s">
        <v>1148</v>
      </c>
      <c r="P49" s="78"/>
    </row>
    <row r="50" spans="1:16" s="6" customFormat="1" ht="24.75" customHeight="1" x14ac:dyDescent="0.25">
      <c r="A50" s="143">
        <v>3</v>
      </c>
      <c r="B50" s="111" t="s">
        <v>2688</v>
      </c>
      <c r="C50" s="112" t="s">
        <v>31</v>
      </c>
      <c r="D50" s="121" t="s">
        <v>2696</v>
      </c>
      <c r="E50" s="145">
        <v>42837</v>
      </c>
      <c r="F50" s="145">
        <v>43056</v>
      </c>
      <c r="G50" s="160">
        <f t="shared" si="2"/>
        <v>7.3</v>
      </c>
      <c r="H50" s="119" t="s">
        <v>2681</v>
      </c>
      <c r="I50" s="113" t="s">
        <v>163</v>
      </c>
      <c r="J50" s="113" t="s">
        <v>165</v>
      </c>
      <c r="K50" s="116">
        <v>2056647613</v>
      </c>
      <c r="L50" s="115" t="s">
        <v>1148</v>
      </c>
      <c r="M50" s="117">
        <v>1</v>
      </c>
      <c r="N50" s="115" t="s">
        <v>27</v>
      </c>
      <c r="O50" s="115" t="s">
        <v>26</v>
      </c>
      <c r="P50" s="78"/>
    </row>
    <row r="51" spans="1:16" s="6" customFormat="1" ht="24.75" customHeight="1" outlineLevel="1" x14ac:dyDescent="0.25">
      <c r="A51" s="143">
        <v>4</v>
      </c>
      <c r="B51" s="111" t="s">
        <v>2688</v>
      </c>
      <c r="C51" s="112" t="s">
        <v>31</v>
      </c>
      <c r="D51" s="110" t="s">
        <v>2697</v>
      </c>
      <c r="E51" s="145">
        <v>43075</v>
      </c>
      <c r="F51" s="145">
        <v>43427</v>
      </c>
      <c r="G51" s="160">
        <f t="shared" ref="G51:G107" si="3">IF(AND(E51&lt;&gt;"",F51&lt;&gt;""),((F51-E51)/30),"")</f>
        <v>11.733333333333333</v>
      </c>
      <c r="H51" s="114" t="s">
        <v>2682</v>
      </c>
      <c r="I51" s="113" t="s">
        <v>163</v>
      </c>
      <c r="J51" s="113" t="s">
        <v>165</v>
      </c>
      <c r="K51" s="116">
        <v>3285518871</v>
      </c>
      <c r="L51" s="115" t="s">
        <v>1148</v>
      </c>
      <c r="M51" s="117">
        <v>1</v>
      </c>
      <c r="N51" s="115" t="s">
        <v>27</v>
      </c>
      <c r="O51" s="115" t="s">
        <v>26</v>
      </c>
      <c r="P51" s="78"/>
    </row>
    <row r="52" spans="1:16" s="7" customFormat="1" ht="24.75" customHeight="1" outlineLevel="1" x14ac:dyDescent="0.25">
      <c r="A52" s="144">
        <v>5</v>
      </c>
      <c r="B52" s="111" t="s">
        <v>2688</v>
      </c>
      <c r="C52" s="112" t="s">
        <v>31</v>
      </c>
      <c r="D52" s="110" t="s">
        <v>2694</v>
      </c>
      <c r="E52" s="145">
        <v>42440</v>
      </c>
      <c r="F52" s="145">
        <v>42735</v>
      </c>
      <c r="G52" s="160">
        <f t="shared" si="3"/>
        <v>9.8333333333333339</v>
      </c>
      <c r="H52" s="119" t="s">
        <v>2681</v>
      </c>
      <c r="I52" s="113" t="s">
        <v>163</v>
      </c>
      <c r="J52" s="113" t="s">
        <v>165</v>
      </c>
      <c r="K52" s="116">
        <v>1850497366</v>
      </c>
      <c r="L52" s="115" t="s">
        <v>1148</v>
      </c>
      <c r="M52" s="117">
        <v>1</v>
      </c>
      <c r="N52" s="115" t="s">
        <v>27</v>
      </c>
      <c r="O52" s="115" t="s">
        <v>26</v>
      </c>
      <c r="P52" s="79"/>
    </row>
    <row r="53" spans="1:16" s="7" customFormat="1" ht="24.75" customHeight="1" outlineLevel="1" x14ac:dyDescent="0.25">
      <c r="A53" s="144">
        <v>6</v>
      </c>
      <c r="B53" s="111" t="s">
        <v>2688</v>
      </c>
      <c r="C53" s="112" t="s">
        <v>31</v>
      </c>
      <c r="D53" s="121" t="s">
        <v>2689</v>
      </c>
      <c r="E53" s="145">
        <v>43427</v>
      </c>
      <c r="F53" s="145">
        <v>43441</v>
      </c>
      <c r="G53" s="160">
        <f t="shared" si="3"/>
        <v>0.46666666666666667</v>
      </c>
      <c r="H53" s="119" t="s">
        <v>2690</v>
      </c>
      <c r="I53" s="113" t="s">
        <v>163</v>
      </c>
      <c r="J53" s="113" t="s">
        <v>165</v>
      </c>
      <c r="K53" s="116">
        <v>211045631</v>
      </c>
      <c r="L53" s="115" t="s">
        <v>1148</v>
      </c>
      <c r="M53" s="117">
        <v>1</v>
      </c>
      <c r="N53" s="115" t="s">
        <v>27</v>
      </c>
      <c r="O53" s="115" t="s">
        <v>1148</v>
      </c>
      <c r="P53" s="79"/>
    </row>
    <row r="54" spans="1:16" s="7" customFormat="1" ht="24.75" customHeight="1" outlineLevel="1" x14ac:dyDescent="0.25">
      <c r="A54" s="144">
        <v>7</v>
      </c>
      <c r="B54" s="111" t="s">
        <v>2691</v>
      </c>
      <c r="C54" s="112" t="s">
        <v>32</v>
      </c>
      <c r="D54" s="110" t="s">
        <v>2692</v>
      </c>
      <c r="E54" s="145">
        <v>43500</v>
      </c>
      <c r="F54" s="145">
        <v>43761</v>
      </c>
      <c r="G54" s="160">
        <f t="shared" si="3"/>
        <v>8.6999999999999993</v>
      </c>
      <c r="H54" s="114" t="s">
        <v>2693</v>
      </c>
      <c r="I54" s="113" t="s">
        <v>711</v>
      </c>
      <c r="J54" s="113" t="s">
        <v>713</v>
      </c>
      <c r="K54" s="118">
        <v>15000000</v>
      </c>
      <c r="L54" s="115" t="s">
        <v>1148</v>
      </c>
      <c r="M54" s="117">
        <v>1</v>
      </c>
      <c r="N54" s="115" t="s">
        <v>27</v>
      </c>
      <c r="O54" s="115" t="s">
        <v>26</v>
      </c>
      <c r="P54" s="79"/>
    </row>
    <row r="55" spans="1:16" s="7" customFormat="1" ht="24.75" customHeight="1" outlineLevel="1" x14ac:dyDescent="0.25">
      <c r="A55" s="144">
        <v>8</v>
      </c>
      <c r="B55" s="111" t="s">
        <v>2698</v>
      </c>
      <c r="C55" s="112" t="s">
        <v>31</v>
      </c>
      <c r="D55" s="121" t="s">
        <v>2699</v>
      </c>
      <c r="E55" s="145">
        <v>42642</v>
      </c>
      <c r="F55" s="145">
        <v>42735</v>
      </c>
      <c r="G55" s="160">
        <f t="shared" si="3"/>
        <v>3.1</v>
      </c>
      <c r="H55" s="122" t="s">
        <v>2695</v>
      </c>
      <c r="I55" s="113" t="s">
        <v>163</v>
      </c>
      <c r="J55" s="113" t="s">
        <v>164</v>
      </c>
      <c r="K55" s="118">
        <v>599298850</v>
      </c>
      <c r="L55" s="115" t="s">
        <v>1148</v>
      </c>
      <c r="M55" s="117">
        <v>1</v>
      </c>
      <c r="N55" s="115" t="s">
        <v>27</v>
      </c>
      <c r="O55" s="115"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43892</v>
      </c>
      <c r="F114" s="145">
        <v>44196</v>
      </c>
      <c r="G114" s="160">
        <f>IF(AND(E114&lt;&gt;"",F114&lt;&gt;""),((F114-E114)/30),"")</f>
        <v>10.133333333333333</v>
      </c>
      <c r="H114" s="122" t="s">
        <v>2677</v>
      </c>
      <c r="I114" s="121" t="s">
        <v>208</v>
      </c>
      <c r="J114" s="121" t="s">
        <v>222</v>
      </c>
      <c r="K114" s="68">
        <v>2842765156</v>
      </c>
      <c r="L114" s="100">
        <f>+IF(AND(K114&gt;0,O114="Ejecución"),(K114/877802)*Tabla28[[#This Row],[% participación]],IF(AND(K114&gt;0,O114&lt;&gt;"Ejecución"),"-",""))</f>
        <v>3238.5038493874472</v>
      </c>
      <c r="M114" s="124" t="s">
        <v>1148</v>
      </c>
      <c r="N114" s="173">
        <v>1</v>
      </c>
      <c r="O114" s="162" t="s">
        <v>1150</v>
      </c>
      <c r="P114" s="78"/>
    </row>
    <row r="115" spans="1:16" s="6" customFormat="1" ht="24.75" customHeight="1" x14ac:dyDescent="0.25">
      <c r="A115" s="143">
        <v>2</v>
      </c>
      <c r="B115" s="161" t="s">
        <v>2665</v>
      </c>
      <c r="C115" s="163" t="s">
        <v>31</v>
      </c>
      <c r="D115" s="63" t="s">
        <v>2678</v>
      </c>
      <c r="E115" s="145">
        <v>43893</v>
      </c>
      <c r="F115" s="145">
        <v>44196</v>
      </c>
      <c r="G115" s="160">
        <f t="shared" ref="G115:G116" si="4">IF(AND(E115&lt;&gt;"",F115&lt;&gt;""),((F115-E115)/30),"")</f>
        <v>10.1</v>
      </c>
      <c r="H115" s="64" t="s">
        <v>2679</v>
      </c>
      <c r="I115" s="63" t="s">
        <v>711</v>
      </c>
      <c r="J115" s="63" t="s">
        <v>713</v>
      </c>
      <c r="K115" s="68">
        <v>4985812326</v>
      </c>
      <c r="L115" s="100">
        <f>+IF(AND(K115&gt;0,O115="Ejecución"),(K115/877802)*Tabla28[[#This Row],[% participación]],IF(AND(K115&gt;0,O115&lt;&gt;"Ejecución"),"-",""))</f>
        <v>5679.882622732689</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1E-3</v>
      </c>
      <c r="G179" s="165">
        <f>IF(F179&gt;0,SUM(E179+F179),"")</f>
        <v>2.1000000000000001E-2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33212426.499000002</v>
      </c>
      <c r="F185" s="92"/>
      <c r="G185" s="93"/>
      <c r="H185" s="88"/>
      <c r="I185" s="90" t="s">
        <v>2627</v>
      </c>
      <c r="J185" s="166">
        <f>+SUM(M179:M183)</f>
        <v>0.02</v>
      </c>
      <c r="K185" s="236" t="s">
        <v>2628</v>
      </c>
      <c r="L185" s="236"/>
      <c r="M185" s="94">
        <f>+J185*(SUM(K20:K35))</f>
        <v>31630882.379999999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43748</v>
      </c>
      <c r="D193" s="5"/>
      <c r="E193" s="126">
        <v>2329</v>
      </c>
      <c r="F193" s="5"/>
      <c r="G193" s="5"/>
      <c r="H193" s="147" t="s">
        <v>2683</v>
      </c>
      <c r="J193" s="5"/>
      <c r="K193" s="127">
        <v>43075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2685</v>
      </c>
      <c r="L211" s="21"/>
      <c r="M211" s="21"/>
      <c r="N211" s="21"/>
      <c r="O211" s="8"/>
    </row>
    <row r="212" spans="1:15" x14ac:dyDescent="0.25">
      <c r="A212" s="9"/>
      <c r="B212" s="27" t="s">
        <v>2619</v>
      </c>
      <c r="C212" s="147" t="s">
        <v>2683</v>
      </c>
      <c r="D212" s="21"/>
      <c r="G212" s="27" t="s">
        <v>2621</v>
      </c>
      <c r="H212" s="148" t="s">
        <v>2687</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dcmitype/"/>
    <ds:schemaRef ds:uri="http://www.w3.org/XML/1998/namespace"/>
    <ds:schemaRef ds:uri="http://purl.org/dc/elements/1.1/"/>
    <ds:schemaRef ds:uri="http://schemas.microsoft.com/office/2006/metadata/properties"/>
    <ds:schemaRef ds:uri="a65d333d-5b59-4810-bc94-b80d9325abbc"/>
    <ds:schemaRef ds:uri="http://purl.org/dc/terms/"/>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Arrieta Ospino</cp:lastModifiedBy>
  <cp:lastPrinted>2020-12-28T23:15:29Z</cp:lastPrinted>
  <dcterms:created xsi:type="dcterms:W3CDTF">2020-10-14T21:57:42Z</dcterms:created>
  <dcterms:modified xsi:type="dcterms:W3CDTF">2020-12-28T23:15:58Z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