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J:\Invitaciones CODESCOSA  CODESC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<sst xmlns="http://schemas.openxmlformats.org/spreadsheetml/2006/main" count="4553" uniqueCount="2739">
  <si>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</si>
  <si>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</si>
  <si>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</si>
  <si>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</si>
  <si>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</si>
  <si>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</si>
  <si>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</si>
  <si>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</si>
  <si>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</si>
  <si>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</si>
  <si>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</si>
  <si>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</si>
  <si>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</si>
  <si>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</si>
  <si>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</si>
  <si>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</si>
  <si>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</si>
  <si>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</si>
  <si>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</si>
  <si>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</si>
  <si>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</si>
  <si>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</si>
  <si>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</si>
  <si>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</si>
  <si>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</si>
  <si>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</si>
  <si>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</si>
  <si>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</si>
  <si>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</si>
  <si>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</si>
  <si>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</si>
  <si>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</si>
  <si>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</si>
  <si>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</si>
  <si>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</si>
  <si>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</si>
  <si>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</si>
  <si>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</si>
  <si>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</si>
  <si>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</si>
  <si>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</si>
  <si>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</si>
  <si>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</si>
  <si>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</si>
  <si>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</si>
  <si>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</si>
  <si>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</si>
  <si>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</si>
  <si>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</si>
  <si>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</si>
  <si>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</si>
  <si>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</si>
  <si>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</si>
  <si>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</si>
  <si>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</si>
  <si>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</si>
  <si>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</si>
  <si>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</si>
  <si>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</si>
  <si>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</si>
  <si>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</si>
  <si>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</si>
  <si>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</si>
  <si>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</si>
  <si>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</si>
  <si>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</si>
  <si>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</si>
  <si>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</si>
  <si>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</si>
  <si>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</si>
  <si>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</si>
  <si>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</si>
  <si>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</si>
  <si>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</si>
  <si>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</si>
  <si>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</si>
  <si>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</si>
  <si>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</si>
  <si>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</si>
  <si>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</si>
  <si>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</si>
  <si>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</si>
  <si>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</si>
  <si>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</si>
  <si>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</si>
  <si>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</si>
  <si>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</si>
  <si>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</si>
  <si>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</si>
  <si>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</si>
  <si>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</si>
  <si>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</si>
  <si>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</si>
  <si>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</si>
  <si>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</si>
  <si>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</si>
  <si>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</si>
  <si>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</si>
  <si>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</si>
  <si>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</si>
  <si>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</si>
  <si>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</si>
  <si>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</si>
  <si>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</si>
  <si>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</si>
  <si>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</si>
  <si>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</si>
  <si>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</si>
  <si>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</si>
  <si>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</si>
  <si>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</si>
  <si>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</si>
  <si>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</si>
  <si>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</si>
  <si>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</si>
  <si>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</si>
  <si>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</si>
  <si>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</si>
  <si>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</si>
  <si>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</si>
  <si>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</si>
  <si>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</si>
  <si>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</si>
  <si>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</si>
  <si>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</si>
  <si>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</si>
  <si>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</si>
  <si>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</si>
  <si>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</si>
  <si>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</si>
  <si>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</si>
  <si>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</si>
  <si>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</si>
  <si>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</si>
  <si>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</si>
  <si>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</si>
  <si>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</si>
  <si>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</si>
  <si>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</si>
  <si>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</si>
  <si>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</si>
  <si>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</si>
  <si>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</si>
  <si>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</si>
  <si>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</si>
  <si>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</si>
  <si>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</si>
  <si>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</si>
  <si>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</si>
  <si>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</si>
  <si>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</si>
  <si>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</si>
  <si>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</si>
  <si>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</si>
  <si>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</si>
  <si>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</si>
  <si>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</si>
  <si>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</si>
  <si>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</si>
  <si>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</si>
  <si>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</si>
  <si>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</si>
  <si>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</si>
  <si>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</si>
  <si>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</si>
  <si>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</si>
  <si>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</si>
  <si>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</si>
  <si>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</si>
  <si>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</si>
  <si>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</si>
  <si>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</si>
  <si>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</si>
  <si>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</si>
  <si>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</si>
  <si>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</si>
  <si>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</si>
  <si>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</si>
  <si>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</si>
  <si>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</si>
  <si>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</si>
  <si>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</si>
  <si>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</si>
  <si>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</si>
  <si>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</si>
  <si>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</si>
  <si>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</si>
  <si>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</si>
  <si>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</si>
  <si>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</si>
  <si>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</si>
  <si>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</si>
  <si>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</si>
  <si>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</si>
  <si>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</si>
  <si>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</si>
  <si>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</si>
  <si>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</si>
  <si>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</si>
  <si>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</si>
  <si>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</si>
  <si>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</si>
  <si>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</si>
  <si>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</si>
  <si>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</si>
  <si>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</si>
  <si>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</si>
  <si>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</si>
  <si>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</si>
  <si>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</si>
  <si>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</si>
  <si>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</si>
  <si>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</si>
  <si>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</si>
  <si>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</si>
  <si>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</si>
  <si>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</si>
  <si>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</si>
  <si>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</si>
  <si>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</si>
  <si>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</si>
  <si>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</si>
  <si>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</si>
  <si>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</si>
  <si>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</si>
  <si>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</si>
  <si>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</si>
  <si>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</si>
  <si>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</si>
  <si>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</si>
  <si>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</si>
  <si>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</si>
  <si>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</si>
  <si>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</si>
  <si>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</si>
  <si>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</si>
  <si>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</si>
  <si>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</si>
  <si>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</si>
  <si>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</si>
  <si>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</si>
  <si>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</si>
  <si>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</si>
  <si>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</si>
  <si>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</si>
  <si>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</si>
  <si>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</si>
  <si>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</si>
  <si>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</si>
  <si>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</si>
  <si>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</si>
  <si>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</si>
  <si>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</si>
  <si>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</si>
  <si>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</si>
  <si>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</si>
  <si>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</si>
  <si>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</si>
  <si>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</si>
  <si>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</si>
  <si>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</si>
  <si>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</si>
  <si>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</si>
  <si>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</si>
  <si>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</si>
  <si>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</si>
  <si>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</si>
  <si>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</si>
  <si>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</si>
  <si>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</si>
  <si>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</si>
  <si>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</si>
  <si>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</si>
  <si>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</si>
  <si>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</si>
  <si>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</si>
  <si>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</si>
  <si>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</si>
  <si>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</si>
  <si>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</si>
  <si>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</si>
  <si>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</si>
  <si>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</si>
  <si>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</si>
  <si>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</si>
  <si>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</si>
  <si>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</si>
  <si>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</si>
  <si>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</si>
  <si>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</si>
  <si>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</si>
  <si>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</si>
  <si>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</si>
  <si>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</si>
  <si>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</si>
  <si>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</si>
  <si>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</si>
  <si>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</si>
  <si>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</si>
  <si>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</si>
  <si>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</si>
  <si>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</si>
  <si>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</si>
  <si>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</si>
  <si>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</si>
  <si>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</si>
  <si>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</si>
  <si>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</si>
  <si>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</si>
  <si>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</si>
  <si>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</si>
  <si>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</si>
  <si>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</si>
  <si>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</si>
  <si>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</si>
  <si>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</si>
  <si>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</si>
  <si>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</si>
  <si>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</si>
  <si>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</si>
  <si>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</si>
  <si>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</si>
  <si>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</si>
  <si>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</si>
  <si>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</si>
  <si>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</si>
  <si>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</si>
  <si>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</si>
  <si>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</si>
  <si>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</si>
  <si>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</si>
  <si>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</si>
  <si>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</si>
  <si>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</si>
  <si>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</si>
  <si>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</si>
  <si>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</si>
  <si>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</si>
  <si>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</si>
  <si>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</si>
  <si>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</si>
  <si>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</si>
  <si>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</si>
  <si>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</si>
  <si>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</si>
  <si>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</si>
  <si>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</si>
  <si>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</si>
  <si>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</si>
  <si>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</si>
  <si>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</si>
  <si>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</si>
  <si>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</si>
  <si>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</si>
  <si>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</si>
  <si>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</si>
  <si>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</si>
  <si>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</si>
  <si>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</si>
  <si>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</si>
  <si>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</si>
  <si>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</si>
  <si>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</si>
  <si>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</si>
  <si>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</si>
  <si>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</si>
  <si>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</si>
  <si>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</si>
  <si>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</si>
  <si>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</si>
  <si>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</si>
  <si>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</si>
  <si>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</si>
  <si>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</si>
  <si>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</si>
  <si>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</si>
  <si>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</si>
  <si>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</si>
  <si>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</si>
  <si>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</si>
  <si>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</si>
  <si>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</si>
  <si>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</si>
  <si>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</si>
  <si>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</si>
  <si>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</si>
  <si>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</si>
  <si>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</si>
  <si>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</si>
  <si>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</si>
  <si>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</si>
  <si>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</si>
  <si>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</si>
  <si>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</si>
  <si>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</si>
  <si>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</si>
  <si>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</si>
  <si>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</si>
  <si>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</si>
  <si>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</si>
  <si>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</si>
  <si>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</si>
  <si>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</si>
  <si>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</si>
  <si>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</si>
  <si>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</si>
  <si>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</si>
  <si>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</si>
  <si>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</si>
  <si>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</si>
  <si>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</si>
  <si>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</si>
  <si>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</si>
  <si>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</si>
  <si>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</si>
  <si>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</si>
  <si>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</si>
  <si>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</si>
  <si>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</si>
  <si>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</si>
  <si>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</si>
  <si>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</si>
  <si>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</si>
  <si>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</si>
  <si>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</si>
  <si>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</si>
  <si>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</si>
  <si>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</si>
  <si>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</si>
  <si>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</si>
  <si>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</si>
  <si>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</si>
  <si>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</si>
  <si>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</si>
  <si>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</si>
  <si>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</si>
  <si>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</si>
  <si>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</si>
  <si>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</si>
  <si>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</si>
  <si>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</si>
  <si>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</si>
  <si>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</si>
  <si>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</si>
  <si>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</si>
  <si>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</si>
  <si>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</si>
  <si>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</si>
  <si>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</si>
  <si>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</si>
  <si>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</si>
  <si>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</si>
  <si>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</si>
  <si>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</si>
  <si>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</si>
  <si>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</si>
  <si>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</si>
  <si>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</si>
  <si>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</si>
  <si>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</si>
  <si>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</si>
  <si>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</si>
  <si>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</si>
  <si>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</si>
  <si>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</si>
  <si>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</si>
  <si>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</si>
  <si>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</si>
  <si>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</si>
  <si>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</si>
  <si>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</si>
  <si>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</si>
  <si>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</si>
  <si>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</si>
  <si>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</si>
  <si>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</si>
  <si>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</si>
  <si>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</si>
  <si>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</si>
  <si>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</si>
  <si>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</si>
  <si>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</si>
  <si>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</si>
  <si>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</si>
  <si>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</si>
  <si>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</si>
  <si>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</si>
  <si>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</si>
  <si>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</si>
  <si>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</si>
  <si>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</si>
  <si>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</si>
  <si>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</si>
  <si>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</si>
  <si>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</si>
  <si>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</si>
  <si>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</si>
  <si>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</si>
  <si>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</si>
  <si>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</si>
  <si>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</si>
  <si>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</si>
  <si>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</si>
  <si>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</si>
  <si>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</si>
  <si>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</si>
  <si>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</si>
  <si>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</si>
  <si>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</si>
  <si>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</si>
  <si>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</si>
  <si>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</si>
  <si>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</si>
  <si>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</si>
  <si>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</si>
  <si>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</si>
  <si>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</si>
  <si>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</si>
  <si>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</si>
  <si>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</si>
  <si>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</si>
  <si>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</si>
  <si>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</si>
  <si>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</si>
  <si>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</si>
  <si>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</si>
  <si>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</si>
  <si>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</si>
  <si>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</si>
  <si>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</si>
  <si>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</si>
  <si>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</si>
  <si>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</si>
  <si>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</si>
  <si>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</si>
  <si>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</si>
  <si>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</si>
  <si>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</si>
  <si>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</si>
  <si>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</si>
  <si>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</si>
  <si>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</si>
  <si>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</si>
  <si>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</si>
  <si>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</si>
  <si>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</si>
  <si>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</si>
  <si>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</si>
  <si>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</si>
  <si>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</si>
  <si>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</si>
  <si>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</si>
  <si>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</si>
  <si>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</si>
  <si>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</si>
  <si>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</si>
  <si>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</si>
  <si>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</si>
  <si>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</si>
  <si>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</si>
  <si>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</si>
  <si>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</si>
  <si>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</si>
  <si>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</si>
  <si>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</si>
  <si>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</si>
  <si>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</si>
  <si>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</si>
  <si>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</si>
  <si>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</si>
  <si>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</si>
  <si>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</si>
  <si>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</si>
  <si>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</si>
  <si>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</si>
  <si>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</si>
  <si>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</si>
  <si>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</si>
  <si>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</si>
  <si>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</si>
  <si>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</si>
  <si>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</si>
  <si>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</si>
  <si>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</si>
  <si>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</si>
  <si>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</si>
  <si>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</si>
  <si>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</si>
  <si>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</si>
  <si>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</si>
  <si>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</si>
  <si>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</si>
  <si>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</si>
  <si>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</si>
  <si>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</si>
  <si>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</si>
  <si>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</si>
  <si>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</si>
  <si>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</si>
  <si>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</si>
  <si>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</si>
  <si>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</si>
  <si>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</si>
  <si>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</si>
  <si>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</si>
  <si>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</si>
  <si>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</si>
  <si>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</si>
  <si>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</si>
  <si>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</si>
  <si>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</si>
  <si>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</si>
  <si>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</si>
  <si>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</si>
  <si>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</si>
  <si>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</si>
  <si>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</si>
  <si>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</si>
  <si>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</si>
  <si>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</si>
  <si>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</si>
  <si>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</si>
  <si>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</si>
  <si>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</si>
  <si>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</si>
  <si>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</si>
  <si>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</si>
  <si>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</si>
  <si>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</si>
  <si>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</si>
  <si>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</si>
  <si>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</si>
  <si>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</si>
  <si>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</si>
  <si>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</si>
  <si>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</si>
  <si>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</si>
  <si>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</si>
  <si>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</si>
  <si>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</si>
  <si>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</si>
  <si>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</si>
  <si>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</si>
  <si>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</si>
  <si>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</si>
  <si>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</si>
  <si>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</si>
  <si>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</si>
  <si>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</si>
  <si>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</si>
  <si>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</si>
  <si>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</si>
  <si>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</si>
  <si>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</si>
  <si>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</si>
  <si>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</si>
  <si>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</si>
  <si>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</si>
  <si>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</si>
  <si>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</si>
  <si>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</si>
  <si>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</si>
  <si>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</si>
  <si>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</si>
  <si>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</si>
  <si>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</si>
  <si>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</si>
  <si>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</si>
  <si>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</si>
  <si>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</si>
  <si>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</si>
  <si>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</si>
  <si>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</si>
  <si>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</si>
  <si>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</si>
  <si>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</si>
  <si>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</si>
  <si>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</si>
  <si>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</si>
  <si>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</si>
  <si>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</si>
  <si>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</si>
  <si>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</si>
  <si>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</si>
  <si>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</si>
  <si>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</si>
  <si>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</si>
  <si>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</si>
  <si>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</si>
  <si>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</si>
  <si>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</si>
  <si>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</si>
  <si>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</si>
  <si>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</si>
  <si>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</si>
  <si>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</si>
  <si>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</si>
  <si>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</si>
  <si>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</si>
  <si>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</si>
  <si>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</si>
  <si>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</si>
  <si>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</si>
  <si>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</si>
  <si>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</si>
  <si>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</si>
  <si>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</si>
  <si>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</si>
  <si>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</si>
  <si>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</si>
  <si>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</si>
  <si>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</si>
  <si>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</si>
  <si>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</si>
  <si>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</si>
  <si>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</si>
  <si>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</si>
  <si>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</si>
  <si>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</si>
  <si>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</si>
  <si>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</si>
  <si>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</si>
  <si>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</si>
  <si>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</si>
  <si>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</si>
  <si>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</si>
  <si>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</si>
  <si>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</si>
  <si>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</si>
  <si>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</si>
  <si>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</si>
  <si>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</si>
  <si>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</si>
  <si>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</si>
  <si>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</si>
  <si>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</si>
  <si>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</si>
  <si>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</si>
  <si>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</si>
  <si>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</si>
  <si>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</si>
  <si>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</si>
  <si>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</si>
  <si>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</si>
  <si>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</si>
  <si>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</si>
  <si>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</si>
  <si>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</si>
  <si>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</si>
  <si>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</si>
  <si>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</si>
  <si>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</si>
  <si>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</si>
  <si>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</si>
  <si>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</si>
  <si>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</si>
  <si>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</si>
  <si>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</si>
  <si>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</si>
  <si>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</si>
  <si>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</si>
  <si>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</si>
  <si>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</si>
  <si>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</si>
  <si>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</si>
  <si>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</si>
  <si>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</si>
  <si>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</si>
  <si>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</si>
  <si>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</si>
  <si>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</si>
  <si>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</si>
  <si>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</si>
  <si>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</si>
  <si>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</si>
  <si>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</si>
  <si>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</si>
  <si>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</si>
  <si>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</si>
  <si>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</si>
  <si>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</si>
  <si>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</si>
  <si>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</si>
  <si>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</si>
  <si>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</si>
  <si>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</si>
  <si>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</si>
  <si>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</si>
  <si>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</si>
  <si>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</si>
  <si>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</si>
  <si>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</si>
  <si>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</si>
  <si>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</si>
  <si>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</si>
  <si>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</si>
  <si>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</si>
  <si>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</si>
  <si>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</si>
  <si>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</si>
  <si>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</si>
  <si>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</si>
  <si>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</si>
  <si>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</si>
  <si>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</si>
  <si>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</si>
  <si>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</si>
  <si>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</si>
  <si>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</si>
  <si>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</si>
  <si>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</si>
  <si>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</si>
  <si>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</si>
  <si>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</si>
  <si>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</si>
  <si>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</si>
  <si>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</si>
  <si>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</si>
  <si>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</si>
  <si>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</si>
  <si>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</si>
  <si>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</si>
  <si>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</si>
  <si>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</si>
  <si>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</si>
  <si>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</si>
  <si>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</si>
  <si>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</si>
  <si>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</si>
  <si>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</si>
  <si>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</si>
  <si>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</si>
  <si>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</si>
  <si>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</si>
  <si>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</si>
  <si>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</si>
  <si>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</si>
  <si>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</si>
  <si>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</si>
  <si>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</si>
  <si>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</si>
  <si>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</si>
  <si>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</si>
  <si>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</si>
  <si>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</si>
  <si>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</si>
  <si>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</si>
  <si>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</si>
  <si>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</si>
  <si>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</si>
  <si>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</si>
  <si>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</si>
  <si>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</si>
  <si>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</si>
  <si>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</si>
  <si>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</si>
  <si>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</si>
  <si>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</si>
  <si>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</si>
  <si>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</si>
  <si>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</si>
  <si>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</si>
  <si>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</si>
  <si>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</si>
  <si>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</si>
  <si>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</si>
  <si>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</si>
  <si>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</si>
  <si>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</si>
  <si>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</si>
  <si>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</si>
  <si>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</si>
  <si>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</si>
  <si>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</si>
  <si>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</si>
  <si>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</si>
  <si>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</si>
  <si>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</si>
  <si>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</si>
  <si>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</si>
  <si>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</si>
  <si>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</si>
  <si>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</si>
  <si>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</si>
  <si>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</si>
  <si>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</si>
  <si>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</si>
  <si>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</si>
  <si>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</si>
  <si>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</si>
  <si>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</si>
  <si>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</si>
  <si>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</si>
  <si>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</si>
  <si>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</si>
  <si>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</si>
  <si>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</si>
  <si>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</si>
  <si>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</si>
  <si>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</si>
  <si>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</si>
  <si>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</si>
  <si>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</si>
  <si>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</si>
  <si>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</si>
  <si>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</si>
  <si>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</si>
  <si>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</si>
  <si>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</si>
  <si>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</si>
  <si>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</si>
  <si>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</si>
  <si>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</si>
  <si>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</si>
  <si>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</si>
  <si>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</si>
  <si>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</si>
  <si>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</si>
  <si>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</si>
  <si>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</si>
  <si>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</si>
  <si>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</si>
  <si>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</si>
  <si>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</si>
  <si>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</si>
  <si>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</si>
  <si>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</si>
  <si>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</si>
  <si>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</si>
  <si>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</si>
  <si>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</si>
  <si>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</si>
  <si>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</si>
  <si>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</si>
  <si>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</si>
  <si>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</si>
  <si>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</si>
  <si>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</si>
  <si>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</si>
  <si>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</si>
  <si>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</si>
  <si>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</si>
  <si>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</si>
  <si>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</si>
  <si>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</si>
  <si>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</si>
  <si>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</si>
  <si>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</si>
  <si>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</si>
  <si>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</si>
  <si>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</si>
  <si>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</si>
  <si>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</si>
  <si>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</si>
  <si>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</si>
  <si>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</si>
  <si>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</si>
  <si>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</si>
  <si>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</si>
  <si>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</si>
  <si>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</si>
  <si>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</si>
  <si>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</si>
  <si>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</si>
  <si>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</si>
  <si>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</si>
  <si>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</si>
  <si>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</si>
  <si>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</si>
  <si>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</si>
  <si>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</si>
  <si>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</si>
  <si>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</si>
  <si>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</si>
  <si>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</si>
  <si>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</si>
  <si>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</si>
  <si>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</si>
  <si>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</si>
  <si>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</si>
  <si>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</si>
  <si>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</si>
  <si>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</si>
  <si>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</si>
  <si>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</si>
  <si>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</si>
  <si>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</si>
  <si>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</si>
  <si>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</si>
  <si>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</si>
  <si>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</si>
  <si>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</si>
  <si>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</si>
  <si>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</si>
  <si>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</si>
  <si>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</si>
  <si>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</si>
  <si>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</si>
  <si>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</si>
  <si>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</si>
  <si>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</si>
  <si>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</si>
  <si>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</si>
  <si>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</si>
  <si>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</si>
  <si>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</si>
  <si>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</si>
  <si>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</si>
  <si>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</si>
  <si>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</si>
  <si>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</si>
  <si>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</si>
  <si>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</si>
  <si>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</si>
  <si>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</si>
  <si>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</si>
  <si>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</si>
  <si>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</si>
  <si>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</si>
  <si>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</si>
  <si>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</si>
  <si>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</si>
  <si>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</si>
  <si>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</si>
  <si>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</si>
  <si>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</si>
  <si>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</si>
  <si>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</si>
  <si>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</si>
  <si>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</si>
  <si>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</si>
  <si>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</si>
  <si>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</si>
  <si>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</si>
  <si>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</si>
  <si>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</si>
  <si>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</si>
  <si>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</si>
  <si>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</si>
  <si>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</si>
  <si>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</si>
  <si>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</si>
  <si>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</si>
  <si>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</si>
  <si>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</si>
  <si>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</si>
  <si>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</si>
  <si>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</si>
  <si>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</si>
  <si>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</si>
  <si>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</si>
  <si>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</si>
  <si>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</si>
  <si>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</si>
  <si>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</si>
  <si>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</si>
  <si>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</si>
  <si>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</si>
  <si>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</si>
  <si>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</si>
  <si>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</si>
  <si>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</si>
  <si>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</si>
  <si>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</si>
  <si>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</si>
  <si>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</si>
  <si>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</si>
  <si>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</si>
  <si>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</si>
  <si>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</si>
  <si>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</si>
  <si>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</si>
  <si>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</si>
  <si>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</si>
  <si>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</si>
  <si>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</si>
  <si>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</si>
  <si>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</si>
  <si>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</si>
  <si>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</si>
  <si>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</si>
  <si>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</si>
  <si>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</si>
  <si>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</si>
  <si>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</si>
  <si>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</si>
  <si>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</si>
  <si>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</si>
  <si>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</si>
  <si>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</si>
  <si>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</si>
  <si>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</si>
  <si>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</si>
  <si>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</si>
  <si>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</si>
  <si>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</si>
  <si>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</si>
  <si>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</si>
  <si>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</si>
  <si>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</si>
  <si>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</si>
  <si>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</si>
  <si>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</si>
  <si>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</si>
  <si>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</si>
  <si>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</si>
  <si>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</si>
  <si>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</si>
  <si>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</si>
  <si>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</si>
  <si>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</si>
  <si>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</si>
  <si>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</si>
  <si>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</si>
  <si>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</si>
  <si>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</si>
  <si>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</si>
  <si>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</si>
  <si>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</si>
  <si>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</si>
  <si>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</si>
  <si>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</si>
  <si>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</si>
  <si>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</si>
  <si>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</si>
  <si>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</si>
  <si>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</si>
  <si>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</si>
  <si>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</si>
  <si>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</si>
  <si>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</si>
  <si>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</si>
  <si>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</si>
  <si>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</si>
  <si>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</si>
  <si>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</si>
  <si>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</si>
  <si>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</si>
  <si>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</si>
  <si>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</si>
  <si>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</si>
  <si>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</si>
  <si>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</si>
  <si>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</si>
  <si>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</si>
  <si>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</si>
  <si>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</si>
  <si>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</si>
  <si>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</si>
  <si>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</si>
  <si>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</si>
  <si>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</si>
  <si>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</si>
  <si>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</si>
  <si>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</si>
  <si>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</si>
  <si>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</si>
  <si>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</si>
  <si>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</si>
  <si>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</si>
  <si>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</si>
  <si>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</si>
  <si>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</si>
  <si>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</si>
  <si>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</si>
  <si>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</si>
  <si>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</si>
  <si>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</si>
  <si>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</si>
  <si>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</si>
  <si>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</si>
  <si>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</si>
  <si>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</si>
  <si>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</si>
  <si>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</si>
  <si>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</si>
  <si>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</si>
  <si>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</si>
  <si>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</si>
  <si>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</si>
  <si>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</si>
  <si>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</si>
  <si>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</si>
  <si>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</si>
  <si>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</si>
  <si>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</si>
  <si>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</si>
  <si>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</si>
  <si>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</si>
  <si>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</si>
  <si>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</si>
  <si>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</si>
  <si>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</si>
  <si>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</si>
  <si>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</si>
  <si>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</si>
  <si>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</si>
  <si>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</si>
  <si>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</si>
  <si>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</si>
  <si>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</si>
  <si>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</si>
  <si>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</si>
  <si>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</si>
  <si>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</si>
  <si>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</si>
  <si>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</si>
  <si>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</si>
  <si>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</si>
  <si>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</si>
  <si>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</si>
  <si>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</si>
  <si>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</si>
  <si>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</si>
  <si>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</si>
  <si>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</si>
  <si>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</si>
  <si>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</si>
  <si>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</si>
  <si>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</si>
  <si>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</si>
  <si>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</si>
  <si>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</si>
  <si>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</si>
  <si>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</si>
  <si>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</si>
  <si>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</si>
  <si>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</si>
  <si>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</si>
  <si>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</si>
  <si>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</si>
  <si>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</si>
  <si>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</si>
  <si>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</si>
  <si>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</si>
  <si>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</si>
  <si>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</si>
  <si>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</si>
  <si>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</si>
  <si>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</si>
  <si>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</si>
  <si>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</si>
  <si>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</si>
  <si>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</si>
  <si>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</si>
  <si>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</si>
  <si>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</si>
  <si>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</si>
  <si>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</si>
  <si>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</si>
  <si>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</si>
  <si>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</si>
  <si>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</si>
  <si>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</si>
  <si>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</si>
  <si>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</si>
  <si>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</si>
  <si>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</si>
  <si>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</si>
  <si>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</si>
  <si>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</si>
  <si>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</si>
  <si>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</si>
  <si>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</si>
  <si>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</si>
  <si>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</si>
  <si>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</si>
  <si>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</si>
  <si>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</si>
  <si>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</si>
  <si>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</si>
  <si>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</si>
  <si>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</si>
  <si>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</si>
  <si>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</si>
  <si>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</si>
  <si>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</si>
  <si>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</si>
  <si>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</si>
  <si>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</si>
  <si>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</si>
  <si>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</si>
  <si>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</si>
  <si>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</si>
  <si>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</si>
  <si>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</si>
  <si>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</si>
  <si>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</si>
  <si>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</si>
  <si>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</si>
  <si>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</si>
  <si>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</si>
  <si>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</si>
  <si>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</si>
  <si>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</si>
  <si>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</si>
  <si>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</si>
  <si>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</si>
  <si>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</si>
  <si>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</si>
  <si>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</si>
  <si>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</si>
  <si>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</si>
  <si>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</si>
  <si>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</si>
  <si>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</si>
  <si>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</si>
  <si>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</si>
  <si>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</si>
  <si>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</si>
  <si>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</si>
  <si>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</si>
  <si>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</si>
  <si>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</si>
  <si>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</si>
  <si>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</si>
  <si>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</si>
  <si>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</si>
  <si>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</si>
  <si>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</si>
  <si>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</si>
  <si>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</si>
  <si>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</si>
  <si>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</si>
  <si>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</si>
  <si>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</si>
  <si>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</si>
  <si>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</si>
  <si>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</si>
  <si>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</si>
  <si>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</si>
  <si>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</si>
  <si>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</si>
  <si>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</si>
  <si>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</si>
  <si>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</si>
  <si>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</si>
  <si>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</si>
  <si>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</si>
  <si>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</si>
  <si>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</si>
  <si>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</si>
  <si>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</si>
  <si>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</si>
  <si>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</si>
  <si>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</si>
  <si>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</si>
  <si>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</si>
  <si>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</si>
  <si>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</si>
  <si>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</si>
  <si>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</si>
  <si>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</si>
  <si>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</si>
  <si>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</si>
  <si>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</si>
  <si>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</si>
  <si>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</si>
  <si>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</si>
  <si>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</si>
  <si>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</si>
  <si>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</si>
  <si>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</si>
  <si>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</si>
  <si>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</si>
  <si>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</si>
  <si>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</si>
  <si>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</si>
  <si>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</si>
  <si>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</si>
  <si>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</si>
  <si>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</si>
  <si>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</si>
  <si>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</si>
  <si>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</si>
  <si>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</si>
  <si>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</si>
  <si>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</si>
  <si>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</si>
  <si>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</si>
  <si>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</si>
  <si>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</si>
  <si>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</si>
  <si>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</si>
  <si>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</si>
  <si>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</si>
  <si>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</si>
  <si>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</si>
  <si>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</si>
  <si>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</si>
  <si>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</si>
  <si>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</si>
  <si>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</si>
  <si>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</si>
  <si>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</si>
  <si>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</si>
  <si>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</si>
  <si>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</si>
  <si>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</si>
  <si>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</si>
  <si>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</si>
  <si>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</si>
  <si>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</si>
  <si>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</si>
  <si>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</si>
  <si>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</si>
  <si>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</si>
  <si>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</si>
  <si>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</si>
  <si>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</si>
  <si>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</si>
  <si>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</si>
  <si>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</si>
  <si>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</si>
  <si>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</si>
  <si>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</si>
  <si>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</si>
  <si>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</si>
  <si>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</si>
  <si>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</si>
  <si>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</si>
  <si>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</si>
  <si>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</si>
  <si>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</si>
  <si>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</si>
  <si>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</si>
  <si>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</si>
  <si>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</si>
  <si>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</si>
  <si>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</si>
  <si>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</si>
  <si>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</si>
  <si>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</si>
  <si>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</si>
  <si>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</si>
  <si>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</si>
  <si>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</si>
  <si>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</si>
  <si>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</si>
  <si>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</si>
  <si>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</si>
  <si>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</si>
  <si>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</si>
  <si>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</si>
  <si>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</si>
  <si>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</si>
  <si>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</si>
  <si>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</si>
  <si>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</si>
  <si>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</si>
  <si>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</si>
  <si>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</si>
  <si>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</si>
  <si>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</si>
  <si>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</si>
  <si>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</si>
  <si>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</si>
  <si>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</si>
  <si>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</si>
  <si>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</si>
  <si>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</si>
  <si>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</si>
  <si>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</si>
  <si>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</si>
  <si>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</si>
  <si>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</si>
  <si>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</si>
  <si>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</si>
  <si>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</si>
  <si>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</si>
  <si>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</si>
  <si>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</si>
  <si>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</si>
  <si>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</si>
  <si>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</si>
  <si>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</si>
  <si>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</si>
  <si>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</si>
  <si>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</si>
  <si>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</si>
  <si>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</si>
  <si>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</si>
  <si>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</si>
  <si>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</si>
  <si>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</si>
  <si>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</si>
  <si>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</si>
  <si>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</si>
  <si>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</si>
  <si>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</si>
  <si>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</si>
  <si>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</si>
  <si>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</si>
  <si>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</si>
  <si>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</si>
  <si>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</si>
  <si>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</si>
  <si>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</si>
  <si>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</si>
  <si>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</si>
  <si>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</si>
  <si>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</si>
  <si>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</si>
  <si>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</si>
  <si>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</si>
  <si>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</si>
  <si>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</si>
  <si>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</si>
  <si>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</si>
  <si>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</si>
  <si>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</si>
  <si>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</si>
  <si>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</si>
  <si>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</si>
  <si>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</si>
  <si>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</si>
  <si>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</si>
  <si>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</si>
  <si>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</si>
  <si>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</si>
  <si>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</si>
  <si>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</si>
  <si>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</si>
  <si>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</si>
  <si>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</si>
  <si>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</si>
  <si>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</si>
  <si>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</si>
  <si>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</si>
  <si>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</si>
  <si>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</si>
  <si>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</si>
  <si>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</si>
  <si>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</si>
  <si>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</si>
  <si>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</si>
  <si>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</si>
  <si>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</si>
  <si>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</si>
  <si>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</si>
  <si>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</si>
  <si>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</si>
  <si>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</si>
  <si>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</si>
  <si>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</si>
  <si>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</si>
  <si>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</si>
  <si>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</si>
  <si>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</si>
  <si>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</si>
  <si>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</si>
  <si>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</si>
  <si>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</si>
  <si>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</si>
  <si>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</si>
  <si>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</si>
  <si>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</si>
  <si>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</si>
  <si>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</si>
  <si>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</si>
  <si>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</si>
  <si>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</si>
  <si>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</si>
  <si>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</si>
  <si>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</si>
  <si>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</si>
  <si>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</si>
  <si>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</si>
  <si>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</si>
  <si>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</si>
  <si>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</si>
  <si>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</si>
  <si>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</si>
  <si>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</si>
  <si>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</si>
  <si>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</si>
  <si>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</si>
  <si>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</si>
  <si>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</si>
  <si>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</si>
  <si>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</si>
  <si>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</si>
  <si>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</si>
  <si>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</si>
  <si>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</si>
  <si>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</si>
  <si>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</si>
  <si>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</si>
  <si>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</si>
  <si>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</si>
  <si>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</si>
  <si>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</si>
  <si>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</si>
  <si>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</si>
  <si>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</si>
  <si>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</si>
  <si>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</si>
  <si>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</si>
  <si>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</si>
  <si>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</si>
  <si>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</si>
  <si>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</si>
  <si>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</si>
  <si>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</si>
  <si>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</si>
  <si>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</si>
  <si>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</si>
  <si>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</si>
  <si>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</si>
  <si>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</si>
  <si>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</si>
  <si>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</si>
  <si>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</si>
  <si>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</si>
  <si>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</si>
  <si>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</si>
  <si>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</si>
  <si>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</si>
  <si>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</si>
  <si>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</si>
  <si>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</si>
  <si>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</si>
  <si>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</si>
  <si>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</si>
  <si>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</si>
  <si>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</si>
  <si>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</si>
  <si>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</si>
  <si>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</si>
  <si>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</si>
  <si>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</si>
  <si>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</si>
  <si>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</si>
  <si>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</si>
  <si>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</si>
  <si>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</si>
  <si>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</si>
  <si>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</si>
  <si>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</si>
  <si>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</si>
  <si>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</si>
  <si>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</si>
  <si>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</si>
  <si>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</si>
  <si>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</si>
  <si>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</si>
  <si>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</si>
  <si>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</si>
  <si>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</si>
  <si>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</si>
  <si>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</si>
  <si>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</si>
  <si>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</si>
  <si>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</si>
  <si>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</si>
  <si>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</si>
  <si>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</si>
  <si>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</si>
  <si>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</si>
  <si>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</si>
  <si>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</si>
  <si>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</si>
  <si>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</si>
  <si>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</si>
  <si>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</si>
  <si>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</si>
  <si>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</si>
  <si>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</si>
  <si>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</si>
  <si>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</si>
  <si>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</si>
  <si>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</si>
  <si>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</si>
  <si>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</si>
  <si>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</si>
  <si>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</si>
  <si>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</si>
  <si>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</si>
  <si>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</si>
  <si>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</si>
  <si>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</si>
  <si>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</si>
  <si>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</si>
  <si>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</si>
  <si>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</si>
  <si>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</si>
  <si>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</si>
  <si>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</si>
  <si>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</si>
  <si>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</si>
  <si>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</si>
  <si>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</si>
  <si>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</si>
  <si>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</si>
  <si>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</si>
  <si>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</si>
  <si>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</si>
  <si>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</si>
  <si>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</si>
  <si>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</si>
  <si>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</si>
  <si>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</si>
  <si>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</si>
  <si>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</si>
  <si>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</si>
  <si>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</si>
  <si>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</si>
  <si>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</si>
  <si>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</si>
  <si>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</si>
  <si>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</si>
  <si>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</si>
  <si>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</si>
  <si>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</si>
  <si>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</si>
  <si>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</si>
  <si>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</si>
  <si>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</si>
  <si>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</si>
  <si>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</si>
  <si>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</si>
  <si>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</si>
  <si>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</si>
  <si>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</si>
  <si>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</si>
  <si>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</si>
  <si>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</si>
  <si>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</si>
  <si>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</si>
  <si>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</si>
  <si>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</si>
  <si>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</si>
  <si>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</si>
  <si>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</si>
  <si>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</si>
  <si>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</si>
  <si>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</si>
  <si>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</si>
  <si>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</si>
  <si>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</si>
  <si>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</si>
  <si>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</si>
  <si>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</si>
  <si>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</si>
  <si>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</si>
  <si>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</si>
  <si>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</si>
  <si>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</si>
  <si>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</si>
  <si>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</si>
  <si>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</si>
  <si>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</si>
  <si>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</si>
  <si>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</si>
  <si>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</si>
  <si>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</si>
  <si>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</si>
  <si>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</si>
  <si>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</si>
  <si>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</si>
  <si>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</si>
  <si>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</si>
  <si>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</si>
  <si>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</si>
  <si>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</si>
  <si>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</si>
  <si>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</si>
  <si>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</si>
  <si>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</si>
  <si>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</si>
  <si>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</si>
  <si>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</si>
  <si>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</si>
  <si>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</si>
  <si>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</si>
  <si>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</si>
  <si>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</si>
  <si>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</si>
  <si>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</si>
  <si>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</si>
  <si>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</si>
  <si>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</si>
  <si>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</si>
  <si>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</si>
  <si>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</si>
  <si>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</si>
  <si>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</si>
  <si>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</si>
  <si>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</si>
  <si>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</si>
  <si>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</si>
  <si>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</si>
  <si>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</si>
  <si>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</si>
  <si>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</si>
  <si>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</si>
  <si>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</si>
  <si>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</si>
  <si>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</si>
  <si>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</si>
  <si>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</si>
  <si>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</si>
  <si>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</si>
  <si>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</si>
  <si>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</si>
  <si>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</si>
  <si>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</si>
  <si>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</si>
  <si>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</si>
  <si>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</si>
  <si>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</si>
  <si>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</si>
  <si>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</si>
  <si>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</si>
  <si>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</si>
  <si>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</si>
  <si>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</si>
  <si>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</si>
  <si>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</si>
  <si>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</si>
  <si>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</si>
  <si>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</si>
  <si>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</si>
  <si>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</si>
  <si>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</si>
  <si>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</si>
  <si>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</si>
  <si>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</si>
  <si>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</si>
  <si>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</si>
  <si>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</si>
  <si>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</si>
  <si>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</si>
  <si>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</si>
  <si>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</si>
  <si>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</si>
  <si>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</si>
  <si>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</si>
  <si>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</si>
  <si>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</si>
  <si>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</si>
  <si>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</si>
  <si>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</si>
  <si>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</si>
  <si>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</si>
  <si>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</si>
  <si>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</si>
  <si>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</si>
  <si>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</si>
  <si>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</si>
  <si>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</si>
  <si>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</si>
  <si>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</si>
  <si>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</si>
  <si>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</si>
  <si>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</si>
  <si>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</si>
  <si>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</si>
  <si>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</si>
  <si>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</si>
  <si>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</si>
  <si>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</si>
  <si>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</si>
  <si>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</si>
  <si>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</si>
  <si>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</si>
  <si>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</si>
  <si>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</si>
  <si>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</si>
  <si>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</si>
  <si>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</si>
  <si>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</si>
  <si>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</si>
  <si>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</si>
  <si>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</si>
  <si>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</si>
  <si>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</si>
  <si>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</si>
  <si>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</si>
  <si>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</si>
  <si>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</si>
  <si>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</si>
  <si>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</si>
  <si>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</si>
  <si>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</si>
  <si>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</si>
  <si>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</si>
  <si>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</si>
  <si>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</si>
  <si>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</si>
  <si>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</si>
  <si>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</si>
  <si>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</si>
  <si>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</si>
  <si>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</si>
  <si>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</si>
  <si>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</si>
  <si>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</si>
  <si>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</si>
  <si>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</si>
  <si>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</si>
  <si>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</si>
  <si>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</si>
  <si>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</si>
  <si>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</si>
  <si>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</si>
  <si>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</si>
  <si>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</si>
  <si>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</si>
  <si>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</si>
  <si>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</si>
  <si>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</si>
  <si>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</si>
  <si>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</si>
  <si>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</si>
  <si>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</si>
  <si>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</si>
  <si>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</si>
  <si>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</si>
  <si>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</si>
  <si>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</si>
  <si>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</si>
  <si>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</si>
  <si>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</si>
  <si>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</si>
  <si>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</si>
  <si>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</si>
  <si>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</si>
  <si>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</si>
  <si>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</si>
  <si>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</si>
  <si>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</si>
  <si>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</si>
  <si>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</si>
  <si>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</si>
  <si>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</si>
  <si>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</si>
  <si>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</si>
  <si>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</si>
  <si>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</si>
  <si>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</si>
  <si>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</si>
  <si>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</si>
  <si>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</si>
  <si>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</si>
  <si>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</si>
  <si>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</si>
  <si>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</si>
  <si>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</si>
  <si>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</si>
  <si>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</si>
  <si>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</si>
  <si>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</si>
  <si>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</si>
  <si>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</si>
  <si>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</si>
  <si>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</si>
  <si>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</si>
  <si>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</si>
  <si>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</si>
  <si>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</si>
  <si>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</si>
  <si>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</si>
  <si>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</si>
  <si>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</si>
  <si>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</si>
  <si>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</si>
  <si>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</si>
  <si>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</si>
  <si>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</si>
  <si>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</si>
  <si>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</si>
  <si>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</si>
  <si>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</si>
  <si>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</si>
  <si>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</si>
  <si>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</si>
  <si>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</si>
  <si>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</si>
  <si>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</si>
  <si>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</si>
  <si>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</si>
  <si>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</si>
  <si>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</si>
  <si>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</si>
  <si>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</si>
  <si>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</si>
  <si>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</si>
  <si>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</si>
  <si>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</si>
  <si>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</si>
  <si>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</si>
  <si>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</si>
  <si>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</si>
  <si>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</si>
  <si>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</si>
  <si>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</si>
  <si>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</si>
  <si>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</si>
  <si>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</si>
  <si>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</si>
  <si>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</si>
  <si>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</si>
  <si>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</si>
  <si>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</si>
  <si>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</si>
  <si>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</si>
  <si>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</si>
  <si>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</si>
  <si>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</si>
  <si>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</si>
  <si>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</si>
  <si>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</si>
  <si>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</si>
  <si>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</si>
  <si>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</si>
  <si>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</si>
  <si>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</si>
  <si>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</si>
  <si>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</si>
  <si>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</si>
  <si>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</si>
  <si>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</si>
  <si>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</si>
  <si>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</si>
  <si>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</si>
  <si>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</si>
  <si>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</si>
  <si>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</si>
  <si>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</si>
  <si>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</si>
  <si>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</si>
  <si>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</si>
  <si>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</si>
  <si>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</si>
  <si>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</si>
  <si>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</si>
  <si>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</si>
  <si>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</si>
  <si>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</si>
  <si>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</si>
  <si>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</si>
  <si>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</si>
  <si>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</si>
  <si>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</si>
  <si>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</si>
  <si>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</si>
  <si>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</si>
  <si>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</si>
  <si>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</si>
  <si>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</si>
  <si>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</si>
  <si>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</si>
  <si>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</si>
  <si>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</si>
  <si>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</si>
  <si>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</si>
  <si>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</si>
  <si>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</si>
  <si>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</si>
  <si>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</si>
  <si>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</si>
  <si>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</si>
  <si>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</si>
  <si>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</si>
  <si>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</si>
  <si>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</si>
  <si>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</si>
  <si>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</si>
  <si>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</si>
  <si>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</si>
  <si>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</si>
  <si>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</si>
  <si>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</si>
  <si>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</si>
  <si>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</si>
  <si>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</si>
  <si>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</si>
  <si>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</si>
  <si>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</si>
  <si>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</si>
  <si>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</si>
  <si>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</si>
  <si>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</si>
  <si>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</si>
  <si>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</si>
  <si>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</si>
  <si>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</si>
  <si>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</si>
  <si>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</si>
  <si>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</si>
  <si>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</si>
  <si>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</si>
  <si>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</si>
  <si>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</si>
  <si>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</si>
  <si>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</si>
  <si>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</si>
  <si>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</si>
  <si>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</si>
  <si>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</si>
  <si>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</si>
  <si>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</si>
  <si>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</si>
  <si>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</si>
  <si>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</si>
  <si>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</si>
  <si>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</si>
  <si>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</si>
  <si>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</si>
  <si>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</si>
  <si>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</si>
  <si>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</si>
  <si>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</si>
  <si>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</si>
  <si>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</si>
  <si>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</si>
  <si>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</si>
  <si>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</si>
  <si>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</si>
  <si>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</si>
  <si>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</si>
  <si>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</si>
  <si>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</si>
  <si>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</si>
  <si>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</si>
  <si>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</si>
  <si>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</si>
  <si>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</si>
  <si>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</si>
  <si>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</si>
  <si>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</si>
  <si>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</si>
  <si>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</si>
  <si>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</si>
  <si>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</si>
  <si>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</si>
  <si>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</si>
  <si>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</si>
  <si>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</si>
  <si>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</si>
  <si>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</si>
  <si>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</si>
  <si>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</si>
  <si>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</si>
  <si>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</si>
  <si>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</si>
  <si>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</si>
  <si>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</si>
  <si>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</si>
  <si>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</si>
  <si>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</si>
  <si>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</si>
  <si>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</si>
  <si>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</si>
  <si>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</si>
  <si>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</si>
  <si>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</si>
  <si>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</si>
  <si>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</si>
  <si>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</si>
  <si>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</si>
  <si>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</si>
  <si>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</si>
  <si>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</si>
  <si>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</si>
  <si>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</si>
  <si>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</si>
  <si>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</si>
  <si>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</si>
  <si>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</si>
  <si>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</si>
  <si>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</si>
  <si>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</si>
  <si>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</si>
  <si>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</si>
  <si>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</si>
  <si>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</si>
  <si>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</si>
  <si>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</si>
  <si>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</si>
  <si>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</si>
  <si>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</si>
  <si>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</si>
  <si>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</si>
  <si>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</si>
  <si>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</si>
  <si>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</si>
  <si>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</si>
  <si>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</si>
  <si>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</si>
  <si>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</si>
  <si>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</si>
  <si>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</si>
  <si>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</si>
  <si>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</si>
  <si>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</si>
  <si>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</si>
  <si>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</si>
  <si>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</si>
  <si>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</si>
  <si>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</si>
  <si>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</si>
  <si>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</si>
  <si>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</si>
  <si>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</si>
  <si>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</si>
  <si>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</si>
  <si>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</si>
  <si>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</si>
  <si>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</si>
  <si>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</si>
  <si>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</si>
  <si>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</si>
  <si>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</si>
  <si>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</si>
  <si>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</si>
  <si>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</si>
  <si>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</si>
  <si>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</si>
  <si>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</si>
  <si>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</si>
  <si>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</si>
  <si>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</si>
  <si>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</si>
  <si>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</si>
  <si>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</si>
  <si>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</si>
  <si>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</si>
  <si>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</si>
  <si>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</si>
  <si>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</si>
  <si>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</si>
  <si>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</si>
  <si>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</si>
  <si>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</si>
  <si>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</si>
  <si>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</si>
  <si>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</si>
  <si>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</si>
  <si>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</si>
  <si>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</si>
  <si>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</si>
  <si>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</si>
  <si>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</si>
  <si>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</si>
  <si>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</si>
  <si>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</si>
  <si>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</si>
  <si>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</si>
  <si>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</si>
  <si>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</si>
  <si>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</si>
  <si>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</si>
  <si>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</si>
  <si>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</si>
  <si>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</si>
  <si>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</si>
  <si>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</si>
  <si>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</si>
  <si>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</si>
  <si>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</si>
  <si>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</si>
  <si>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</si>
  <si>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</si>
  <si>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</si>
  <si>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</si>
  <si>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</si>
  <si>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</si>
  <si>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</si>
  <si>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</si>
  <si>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</si>
  <si>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</si>
  <si>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</si>
  <si>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</si>
  <si>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</si>
  <si>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</si>
  <si>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</si>
  <si>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</si>
  <si>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</si>
  <si>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</si>
  <si>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</si>
  <si>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</si>
  <si>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</si>
  <si>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</si>
  <si>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</si>
  <si>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</si>
  <si>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</si>
  <si>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</si>
  <si>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</si>
  <si>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</si>
  <si>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</si>
  <si>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</si>
  <si>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</si>
  <si>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</si>
  <si>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</si>
  <si>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</si>
  <si>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</si>
  <si>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</si>
  <si>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</si>
  <si>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</si>
  <si>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</si>
  <si>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</si>
  <si>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</si>
  <si>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</si>
  <si>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</si>
  <si>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</si>
  <si>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</si>
  <si>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</si>
  <si>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</si>
  <si>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</si>
  <si>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</si>
  <si>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</si>
  <si>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</si>
  <si>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</si>
  <si>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</si>
  <si>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</si>
  <si>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</si>
  <si>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</si>
  <si>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</si>
  <si>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</si>
  <si>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</si>
  <si>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</si>
  <si>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</si>
  <si>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</si>
  <si>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</si>
  <si>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</si>
  <si>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</si>
  <si>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</si>
  <si>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</si>
  <si>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</si>
  <si>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</si>
  <si>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</si>
  <si>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</si>
  <si>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</si>
  <si>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</si>
  <si>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</si>
  <si>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</si>
  <si>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</si>
  <si>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</si>
  <si>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</si>
  <si>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</si>
  <si>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</si>
  <si>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</si>
  <si>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</si>
  <si>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</si>
  <si>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</si>
  <si>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</si>
  <si>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</si>
  <si>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</si>
  <si>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</si>
  <si>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</si>
  <si>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</si>
  <si>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</si>
  <si>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</si>
  <si>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</si>
  <si>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</si>
  <si>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</si>
  <si>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</si>
  <si>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</si>
  <si>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</si>
  <si>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</si>
  <si>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</si>
  <si>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</si>
  <si>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</si>
  <si>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</si>
  <si>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</si>
  <si>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</si>
  <si>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</si>
  <si>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</si>
  <si>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</si>
  <si>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</si>
  <si>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</si>
  <si>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</si>
  <si>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</si>
  <si>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</si>
  <si>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</si>
  <si>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</si>
  <si>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</si>
  <si>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</si>
  <si>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</si>
  <si>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</si>
  <si>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</si>
  <si>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</si>
  <si>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</si>
  <si>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</si>
  <si>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</si>
  <si>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</si>
  <si>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</si>
  <si>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</si>
  <si>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</si>
  <si>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</si>
  <si>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</si>
  <si>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</si>
  <si>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</si>
  <si>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</si>
  <si>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</si>
  <si>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</si>
  <si>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</si>
  <si>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</si>
  <si>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</si>
  <si>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</si>
  <si>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</si>
  <si>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</si>
  <si>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</si>
  <si>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</si>
  <si>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</si>
  <si>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</si>
  <si>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</si>
  <si>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</si>
  <si>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</si>
  <si>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</si>
  <si>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</si>
  <si>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</si>
  <si>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</si>
  <si>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</si>
  <si>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</si>
  <si>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</si>
  <si>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</si>
  <si>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</si>
  <si>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</si>
  <si>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</si>
  <si>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</si>
  <si>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</si>
  <si>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</si>
  <si>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</si>
  <si>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</si>
  <si>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</si>
  <si>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</si>
  <si>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</si>
  <si>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</si>
  <si>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</si>
  <si>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</si>
  <si>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</si>
  <si>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</si>
  <si>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</si>
  <si>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</si>
  <si>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</si>
  <si>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</si>
  <si>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</si>
  <si>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</si>
  <si>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</si>
  <si>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</si>
  <si>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</si>
  <si>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</si>
  <si>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</si>
  <si>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</si>
  <si>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</si>
  <si>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</si>
  <si>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</si>
  <si>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</si>
  <si>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</si>
  <si>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</si>
  <si>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</si>
  <si>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</si>
  <si>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</si>
  <si>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</si>
  <si>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</si>
  <si>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</si>
  <si>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</si>
  <si>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</si>
  <si>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</si>
  <si>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</si>
  <si>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</si>
  <si>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</si>
  <si>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</si>
  <si>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</si>
  <si>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</si>
  <si>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</si>
  <si>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</si>
  <si>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</si>
  <si>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</si>
  <si>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</si>
  <si>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</si>
  <si>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</si>
  <si>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</si>
  <si>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</si>
  <si>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</si>
  <si>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</si>
  <si>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</si>
  <si>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</si>
  <si>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</si>
  <si>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</si>
  <si>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</si>
  <si>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</si>
  <si>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</si>
  <si>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</si>
  <si>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</si>
  <si>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</si>
  <si>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</si>
  <si>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</si>
  <si>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</si>
  <si>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</si>
  <si>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</si>
  <si>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</si>
  <si>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</si>
  <si>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</si>
  <si>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</si>
  <si>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</si>
  <si>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</si>
  <si>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</si>
  <si>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</si>
  <si>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</si>
  <si>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</si>
  <si>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</si>
  <si>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</si>
  <si>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</si>
  <si>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</si>
  <si>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</si>
  <si>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</si>
  <si>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</si>
  <si>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</si>
  <si>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</si>
  <si>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</si>
  <si>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</si>
  <si>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</si>
  <si>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</si>
  <si>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</si>
  <si>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</si>
  <si>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</si>
  <si>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</si>
  <si>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</si>
  <si>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</si>
  <si>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</si>
  <si>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</si>
  <si>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</si>
  <si>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</si>
  <si>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</si>
  <si>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</si>
  <si>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</si>
  <si>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</si>
  <si>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</si>
  <si>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</si>
  <si>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</si>
  <si>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</si>
  <si>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</si>
  <si>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</si>
  <si>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</si>
  <si>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</si>
  <si>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</si>
  <si>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</si>
  <si>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</si>
  <si>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</si>
  <si>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</si>
  <si>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</si>
  <si>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</si>
  <si>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</si>
  <si>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</si>
  <si>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</si>
  <si>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</si>
  <si>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</si>
  <si>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</si>
  <si>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</si>
  <si>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</si>
  <si>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</si>
  <si>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</si>
  <si>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</si>
  <si>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</si>
  <si>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</si>
  <si>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</si>
  <si>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</si>
  <si>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</si>
  <si>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</si>
  <si>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</si>
  <si>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</si>
  <si>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</si>
  <si>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</si>
  <si>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</si>
  <si>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</si>
  <si>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</si>
  <si>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</si>
  <si>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</si>
  <si>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</si>
  <si>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</si>
  <si>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</si>
  <si>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</si>
  <si>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</si>
  <si>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</si>
  <si>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</si>
  <si>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</si>
  <si>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</si>
  <si>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</si>
  <si>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</si>
  <si>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</si>
  <si>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</si>
  <si>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</si>
  <si>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</si>
  <si>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</si>
  <si>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</si>
  <si>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</si>
  <si>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</si>
  <si>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</si>
  <si>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</si>
  <si>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</si>
  <si>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</si>
  <si>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</si>
  <si>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</si>
  <si>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</si>
  <si>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</si>
  <si>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</si>
  <si>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</si>
  <si>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</si>
  <si>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</si>
  <si>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</si>
  <si>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</si>
  <si>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</si>
  <si>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</si>
  <si>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</si>
  <si>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</si>
  <si>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</si>
  <si>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</si>
  <si>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</si>
  <si>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</si>
  <si>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</si>
  <si>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</si>
  <si>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</si>
  <si>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</si>
  <si>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</si>
  <si>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</si>
  <si>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</si>
  <si>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</si>
  <si>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</si>
  <si>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</si>
  <si>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</si>
  <si>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</si>
  <si>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</si>
  <si>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</si>
  <si>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</si>
  <si>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</si>
  <si>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</si>
  <si>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</si>
  <si>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</si>
  <si>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</si>
  <si>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</si>
  <si>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</si>
  <si>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</si>
  <si>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</si>
  <si>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</si>
  <si>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</si>
  <si>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</si>
  <si>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</si>
  <si>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</si>
  <si>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</si>
  <si>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</si>
  <si>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</si>
  <si>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</si>
  <si>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</si>
  <si>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</si>
  <si>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</si>
  <si>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</si>
  <si>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</si>
  <si>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</si>
  <si>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</si>
  <si>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</si>
  <si>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</si>
  <si>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</si>
  <si>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</si>
  <si>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</si>
  <si>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</si>
  <si>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</si>
  <si>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</si>
  <si>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</si>
  <si>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</si>
  <si>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</si>
  <si>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</si>
  <si>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</si>
  <si>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</si>
  <si>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</si>
  <si>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</si>
  <si>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</si>
  <si>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</si>
  <si>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</si>
  <si>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</si>
  <si>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</si>
  <si>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</si>
  <si>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</si>
  <si>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</si>
  <si>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</si>
  <si>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</si>
  <si>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</si>
  <si>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</si>
  <si>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IINSTITUTO COLOMBIANO DE BIENESTAR FAMILIAR ICBC REGIONAL SUCRE</t>
  </si>
  <si>
    <t>70182006004</t>
  </si>
  <si>
    <t>701820070034</t>
  </si>
  <si>
    <t>70182008160</t>
  </si>
  <si>
    <t>70182009135</t>
  </si>
  <si>
    <t>701820100145</t>
  </si>
  <si>
    <t>701820110147</t>
  </si>
  <si>
    <t>701820120133</t>
  </si>
  <si>
    <t>701820130112</t>
  </si>
  <si>
    <t>70-0123-2015</t>
  </si>
  <si>
    <t>70-0570-2016</t>
  </si>
  <si>
    <t>70-0218-2018</t>
  </si>
  <si>
    <t>70-0263-2019</t>
  </si>
  <si>
    <t>26/1/2010</t>
  </si>
  <si>
    <t>17/1/2011</t>
  </si>
  <si>
    <t>31/1/2012</t>
  </si>
  <si>
    <t>23/1/2013</t>
  </si>
  <si>
    <t>05/02/2015</t>
  </si>
  <si>
    <t>1/11/2016</t>
  </si>
  <si>
    <t>31/07/2018</t>
  </si>
  <si>
    <t>29/11/2019</t>
  </si>
  <si>
    <t>31/12/2010</t>
  </si>
  <si>
    <t>20/12/2011</t>
  </si>
  <si>
    <t>30/12/2012</t>
  </si>
  <si>
    <t>31/12/2013</t>
  </si>
  <si>
    <t>3/11/2015</t>
  </si>
  <si>
    <t>15/12/2018</t>
  </si>
  <si>
    <t>29/02/2020</t>
  </si>
  <si>
    <t>BRIDAR ATENCION A  LA PRIMERA INFANCIA NIÑOS Y NIÑAS MENORES DE 6 AÑOS DE FAMILIA CON VULNERABILIDAD ECONOMICA SOCIAL CULTURA NUTRICONAL Y PSICOEFECTIVA ATRA VEZ DE LOS HCB MODILIDAD CERO A CIETE</t>
  </si>
  <si>
    <t>BRINDAR ATENCION ATENCION A LOS NIÑOS Y NIÑAS MENORES DE CINCO AÑOS DE EDAD, DE FAMILIAS  EN SITUACION DE VULNERABILIDAD, SOCIAL, CULTURAL MOTIVACIONAL Y PSICOAFECTIVA ATRAVEZ DE LOS HOGARES COMUNITARIOS DE BIENESTAR MODALIDAD DE CERO A CINCO AÑOS APOYAR A LAS FAMILIAS EN DESARROLLO CON MUJERES GESTANTES, Y MADRES LACTANTES, NIÑOS Y NIÑAS MENORES DE DOS AÑOS DE EDAD</t>
  </si>
  <si>
    <t>ATENDER A LA PRIMERA  INFANCIA EN MARCO DE LA ESTRATEGIA DE CERO A SIEMPRE, ESPECIFICAMENTE A LOS NIÑOS Y NIÑAS EN SITUACION DE VULNERABILIDAD DE CONFORMIDAD LINEAMIENTO Y PARAMETROS ESTABLECIDOS POR ICBF, EN LAS SIGUIENTES FORMAS DE ATECION HOGARES COMUNITARIOS DE BIENESTAR, TRADICIONALES FAMILIARES, FAMILIAS, MULTIPLES AGRUPADOS, EMPPRESARILES JARDINES SOCIALES FAMI Y HOGARES COMUNITARIO INTEGRALES</t>
  </si>
  <si>
    <t>PRESTAR EL SERVICIO DE ATENCION A NIÑOS Y NIÑAS EN MARCO DE LA POLITICA DE ESTADO PARA EL DESARROLLO  INTEGRAL A LA PRIMERA INFANCA "DE CERO A SIEMPRE" DE CONFORMIDAD CON LAS DIRECTRICES Y PARAMETROS ESTABLECIDOS POR EL ICBF PARA EL SERVICION DE HOGAR FAMILAIR AGRUPADOS.</t>
  </si>
  <si>
    <t>UT. PARA EL DESARROLLO DE LA NIÑEZ DE SAN PEDRO</t>
  </si>
  <si>
    <t>JESUS EDUARDO PAEZ CORREA</t>
  </si>
  <si>
    <t>CR 7 18 BRR SAN MARTIN</t>
  </si>
  <si>
    <t>3012616192</t>
  </si>
  <si>
    <t>corpdescosa@gmail.com</t>
  </si>
  <si>
    <t>REGUARDO INDIGENA ZENU SAN ANDRES DE SOTAVENTO CORDOBA- SUCRE TERRITORIO DE SINCELEJO CABILDO MENOR INGENA DE BABILONIA</t>
  </si>
  <si>
    <t xml:space="preserve">CENTRO EDUCATIVO PLAZA SESAMO </t>
  </si>
  <si>
    <t xml:space="preserve">FUNDACION AL SERVICIO REGIONAL FUNDASER </t>
  </si>
  <si>
    <t>001-01-2013</t>
  </si>
  <si>
    <t>001-2014</t>
  </si>
  <si>
    <t>003-2015</t>
  </si>
  <si>
    <t>002-2016</t>
  </si>
  <si>
    <t>20222017</t>
  </si>
  <si>
    <t>003-03-012018</t>
  </si>
  <si>
    <t>001-001-2019</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</si>
  <si>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</si>
  <si>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</si>
  <si>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</si>
  <si>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NO</t>
  </si>
  <si>
    <t>Wendy Jhohana Trujillo Arrieta</t>
  </si>
  <si>
    <t>CRA 22F Nro 33 - 176 CASA 30 URB. BUENOS AIRES</t>
  </si>
  <si>
    <t>3015571707</t>
  </si>
  <si>
    <t>CLL 18 N 16 05</t>
  </si>
  <si>
    <t>codescosucre@gmai.com</t>
  </si>
  <si>
    <t>2021-70-10001696</t>
  </si>
  <si>
    <t>PRESTAR LOS SERVICIOS DE EDUCACION  INICIAL EN MARCO DE LA ATENCION  INTEGRAL EN  DESARROLLO  INFANTIL EN MEDIO  FAMIILIAR  DIMF,  DE CONFORMIDAD CON EL MANUAL OPERATIVO DE LA MODALIDAD FAMILIAR, EL  LINEAMIENTO TECNICO PARA LA ATENCION A LA PRIMERA INFANCIA Y LAS DIRECTRICES ESTABLECIDAS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</si>
</sst>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164" fontId="1" fillId="0" borderId="0" applyFont="0" applyFill="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6" applyNumberFormat="1"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oneda [0]" xfId="1" builtinId="7"/>
    <cellStyle name="Moneda [0] 2" xfId="6"/>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33" zoomScale="70" zoomScaleNormal="70" zoomScaleSheetLayoutView="40" zoomScalePageLayoutView="40" workbookViewId="0">
      <selection activeCell="B64" sqref="B6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5" t="str">
        <f>HYPERLINK("#Integrante_1!A109","CAPACIDAD RESIDUAL")</f>
        <v>CAPACIDAD RESIDUAL</v>
      </c>
      <c r="F8" s="266"/>
      <c r="G8" s="267"/>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5" t="str">
        <f>HYPERLINK("#Integrante_1!A162","TALENTO HUMANO")</f>
        <v>TALENTO HUMANO</v>
      </c>
      <c r="F9" s="266"/>
      <c r="G9" s="267"/>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5" t="str">
        <f>HYPERLINK("#Integrante_1!F162","INFRAESTRUCTURA")</f>
        <v>INFRAESTRUCTURA</v>
      </c>
      <c r="F10" s="266"/>
      <c r="G10" s="267"/>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453</v>
      </c>
      <c r="I15" s="32" t="s">
        <v>2629</v>
      </c>
      <c r="J15" s="110" t="s">
        <v>2637</v>
      </c>
      <c r="L15" s="262" t="s">
        <v>8</v>
      </c>
      <c r="M15" s="262"/>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v>900064353</v>
      </c>
      <c r="C20" s="5"/>
      <c r="D20" s="74"/>
      <c r="E20" s="156" t="s">
        <v>2669</v>
      </c>
      <c r="F20" s="192" t="s">
        <v>2713</v>
      </c>
      <c r="G20" s="5"/>
      <c r="H20" s="268"/>
      <c r="I20" s="145" t="s">
        <v>453</v>
      </c>
      <c r="J20" s="146" t="s">
        <v>982</v>
      </c>
      <c r="K20" s="147">
        <v>669723976</v>
      </c>
      <c r="L20" s="148"/>
      <c r="M20" s="148">
        <v>44561</v>
      </c>
      <c r="N20" s="131">
        <f>+(M20-L20)/30</f>
        <v>1485.3666666666666</v>
      </c>
      <c r="O20" s="134"/>
      <c r="U20" s="130"/>
      <c r="V20" s="107">
        <f ca="1">NOW()</f>
        <v>44194.798696180558</v>
      </c>
      <c r="W20" s="107">
        <f ca="1">NOW()</f>
        <v>44194.798696180558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CORPORACION PARA EL DESARROLLO COMUNITARIO DE SAN PEDRO</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2738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2681</v>
      </c>
      <c r="C48" s="112" t="s">
        <v>31</v>
      </c>
      <c r="D48" s="118" t="s">
        <v>2682</v>
      </c>
      <c r="E48" s="190">
        <v>38743</v>
      </c>
      <c r="F48" s="190">
        <v>39077</v>
      </c>
      <c r="G48" s="168">
        <f>IF(AND(E48&lt;&gt;"",F48&lt;&gt;""),((F48-E48)/30),"")</f>
        <v>11.133333333333333</v>
      </c>
      <c r="H48" s="119" t="s">
        <v>2709</v>
      </c>
      <c r="I48" s="118" t="s">
        <v>453</v>
      </c>
      <c r="J48" s="118" t="s">
        <v>982</v>
      </c>
      <c r="K48" s="191">
        <v>142774902</v>
      </c>
      <c r="L48" s="121" t="s">
        <v>1148</v>
      </c>
      <c r="M48" s="114">
        <v>1</v>
      </c>
      <c r="N48" s="121" t="s">
        <v>2639</v>
      </c>
      <c r="O48" s="113" t="s">
        <v>1148</v>
      </c>
      <c r="P48" s="80"/>
    </row>
    <row r="49" spans="1:16" s="6" customFormat="1" ht="24.75" customHeight="1" x14ac:dyDescent="0.25">
      <c r="A49" s="139">
        <v>2</v>
      </c>
      <c r="B49" s="119" t="s">
        <v>2681</v>
      </c>
      <c r="C49" s="112" t="s">
        <v>31</v>
      </c>
      <c r="D49" s="118" t="s">
        <v>2683</v>
      </c>
      <c r="E49" s="190">
        <v>39118</v>
      </c>
      <c r="F49" s="190">
        <v>39452</v>
      </c>
      <c r="G49" s="168">
        <f t="shared" ref="G49:G107" si="2">IF(AND(E49&lt;&gt;"",F49&lt;&gt;""),((F49-E49)/30),"")</f>
        <v>11.133333333333333</v>
      </c>
      <c r="H49" s="119" t="s">
        <v>2709</v>
      </c>
      <c r="I49" s="118" t="s">
        <v>453</v>
      </c>
      <c r="J49" s="118" t="s">
        <v>982</v>
      </c>
      <c r="K49" s="191">
        <v>108904864</v>
      </c>
      <c r="L49" s="121" t="s">
        <v>1148</v>
      </c>
      <c r="M49" s="114">
        <v>1</v>
      </c>
      <c r="N49" s="121" t="s">
        <v>2639</v>
      </c>
      <c r="O49" s="113" t="s">
        <v>1148</v>
      </c>
      <c r="P49" s="80"/>
    </row>
    <row r="50" spans="1:16" s="6" customFormat="1" ht="24.75" customHeight="1" x14ac:dyDescent="0.25">
      <c r="A50" s="139">
        <v>3</v>
      </c>
      <c r="B50" s="119" t="s">
        <v>2681</v>
      </c>
      <c r="C50" s="112" t="s">
        <v>31</v>
      </c>
      <c r="D50" s="118" t="s">
        <v>2684</v>
      </c>
      <c r="E50" s="190">
        <v>39480</v>
      </c>
      <c r="F50" s="190">
        <v>39813</v>
      </c>
      <c r="G50" s="168">
        <f t="shared" si="2"/>
        <v>11.1</v>
      </c>
      <c r="H50" s="119" t="s">
        <v>2709</v>
      </c>
      <c r="I50" s="118" t="s">
        <v>453</v>
      </c>
      <c r="J50" s="118" t="s">
        <v>982</v>
      </c>
      <c r="K50" s="191">
        <v>136009346</v>
      </c>
      <c r="L50" s="121" t="s">
        <v>1148</v>
      </c>
      <c r="M50" s="114">
        <v>1</v>
      </c>
      <c r="N50" s="121" t="s">
        <v>2639</v>
      </c>
      <c r="O50" s="113" t="s">
        <v>26</v>
      </c>
      <c r="P50" s="80"/>
    </row>
    <row r="51" spans="1:16" s="6" customFormat="1" ht="24.75" customHeight="1" outlineLevel="1" x14ac:dyDescent="0.25">
      <c r="A51" s="139">
        <v>4</v>
      </c>
      <c r="B51" s="119" t="s">
        <v>2681</v>
      </c>
      <c r="C51" s="112" t="s">
        <v>31</v>
      </c>
      <c r="D51" s="118" t="s">
        <v>2685</v>
      </c>
      <c r="E51" s="190">
        <v>39842</v>
      </c>
      <c r="F51" s="190">
        <v>40178</v>
      </c>
      <c r="G51" s="168">
        <f t="shared" si="2"/>
        <v>11.2</v>
      </c>
      <c r="H51" s="119" t="s">
        <v>2710</v>
      </c>
      <c r="I51" s="118" t="s">
        <v>453</v>
      </c>
      <c r="J51" s="118" t="s">
        <v>982</v>
      </c>
      <c r="K51" s="115">
        <v>139322206</v>
      </c>
      <c r="L51" s="121" t="s">
        <v>1148</v>
      </c>
      <c r="M51" s="114">
        <v>1</v>
      </c>
      <c r="N51" s="121" t="s">
        <v>2639</v>
      </c>
      <c r="O51" s="113" t="s">
        <v>26</v>
      </c>
      <c r="P51" s="80"/>
    </row>
    <row r="52" spans="1:16" s="7" customFormat="1" ht="24.75" customHeight="1" outlineLevel="1" x14ac:dyDescent="0.25">
      <c r="A52" s="140">
        <v>5</v>
      </c>
      <c r="B52" s="119" t="s">
        <v>2681</v>
      </c>
      <c r="C52" s="112" t="s">
        <v>31</v>
      </c>
      <c r="D52" s="118" t="s">
        <v>2686</v>
      </c>
      <c r="E52" s="118" t="s">
        <v>2694</v>
      </c>
      <c r="F52" s="118" t="s">
        <v>2702</v>
      </c>
      <c r="G52" s="168">
        <f t="shared" si="2"/>
        <v>11.3</v>
      </c>
      <c r="H52" s="119" t="s">
        <v>2710</v>
      </c>
      <c r="I52" s="118" t="s">
        <v>453</v>
      </c>
      <c r="J52" s="118" t="s">
        <v>982</v>
      </c>
      <c r="K52" s="115">
        <v>145210660</v>
      </c>
      <c r="L52" s="121" t="s">
        <v>1148</v>
      </c>
      <c r="M52" s="114">
        <v>1</v>
      </c>
      <c r="N52" s="121" t="s">
        <v>2639</v>
      </c>
      <c r="O52" s="113" t="s">
        <v>1148</v>
      </c>
      <c r="P52" s="81"/>
    </row>
    <row r="53" spans="1:16" s="7" customFormat="1" ht="24.75" customHeight="1" outlineLevel="1" x14ac:dyDescent="0.25">
      <c r="A53" s="140">
        <v>6</v>
      </c>
      <c r="B53" s="119" t="s">
        <v>2681</v>
      </c>
      <c r="C53" s="112" t="s">
        <v>31</v>
      </c>
      <c r="D53" s="118" t="s">
        <v>2687</v>
      </c>
      <c r="E53" s="118" t="s">
        <v>2695</v>
      </c>
      <c r="F53" s="118" t="s">
        <v>2703</v>
      </c>
      <c r="G53" s="168">
        <f t="shared" si="2"/>
        <v>11.233333333333333</v>
      </c>
      <c r="H53" s="119" t="s">
        <v>2710</v>
      </c>
      <c r="I53" s="118" t="s">
        <v>453</v>
      </c>
      <c r="J53" s="118" t="s">
        <v>982</v>
      </c>
      <c r="K53" s="115">
        <v>149689271</v>
      </c>
      <c r="L53" s="121" t="s">
        <v>1148</v>
      </c>
      <c r="M53" s="114">
        <v>1</v>
      </c>
      <c r="N53" s="121" t="s">
        <v>2639</v>
      </c>
      <c r="O53" s="113" t="s">
        <v>26</v>
      </c>
      <c r="P53" s="81"/>
    </row>
    <row r="54" spans="1:16" s="7" customFormat="1" ht="24.75" customHeight="1" outlineLevel="1" x14ac:dyDescent="0.25">
      <c r="A54" s="140">
        <v>7</v>
      </c>
      <c r="B54" s="119" t="s">
        <v>2681</v>
      </c>
      <c r="C54" s="112" t="s">
        <v>31</v>
      </c>
      <c r="D54" s="118" t="s">
        <v>2688</v>
      </c>
      <c r="E54" s="118" t="s">
        <v>2696</v>
      </c>
      <c r="F54" s="118" t="s">
        <v>2704</v>
      </c>
      <c r="G54" s="168">
        <f t="shared" si="2"/>
        <v>11.133333333333333</v>
      </c>
      <c r="H54" s="119" t="s">
        <v>2711</v>
      </c>
      <c r="I54" s="118" t="s">
        <v>453</v>
      </c>
      <c r="J54" s="118" t="s">
        <v>982</v>
      </c>
      <c r="K54" s="115">
        <v>132777001</v>
      </c>
      <c r="L54" s="121" t="s">
        <v>1148</v>
      </c>
      <c r="M54" s="114">
        <v>1</v>
      </c>
      <c r="N54" s="121" t="s">
        <v>2639</v>
      </c>
      <c r="O54" s="113" t="s">
        <v>26</v>
      </c>
      <c r="P54" s="81"/>
    </row>
    <row r="55" spans="1:16" s="7" customFormat="1" ht="24.75" customHeight="1" outlineLevel="1" x14ac:dyDescent="0.25">
      <c r="A55" s="140">
        <v>8</v>
      </c>
      <c r="B55" s="119" t="s">
        <v>2681</v>
      </c>
      <c r="C55" s="112" t="s">
        <v>31</v>
      </c>
      <c r="D55" s="118" t="s">
        <v>2689</v>
      </c>
      <c r="E55" s="118" t="s">
        <v>2697</v>
      </c>
      <c r="F55" s="118" t="s">
        <v>2705</v>
      </c>
      <c r="G55" s="168">
        <f t="shared" si="2"/>
        <v>11.4</v>
      </c>
      <c r="H55" s="119" t="s">
        <v>2710</v>
      </c>
      <c r="I55" s="118" t="s">
        <v>453</v>
      </c>
      <c r="J55" s="118" t="s">
        <v>982</v>
      </c>
      <c r="K55" s="191">
        <v>416812913</v>
      </c>
      <c r="L55" s="121" t="s">
        <v>1148</v>
      </c>
      <c r="M55" s="114">
        <v>1</v>
      </c>
      <c r="N55" s="121" t="s">
        <v>2639</v>
      </c>
      <c r="O55" s="113" t="s">
        <v>1148</v>
      </c>
      <c r="P55" s="81"/>
    </row>
    <row r="56" spans="1:16" s="7" customFormat="1" ht="24.75" customHeight="1" outlineLevel="1" x14ac:dyDescent="0.25">
      <c r="A56" s="140">
        <v>9</v>
      </c>
      <c r="B56" s="119" t="s">
        <v>2681</v>
      </c>
      <c r="C56" s="112" t="s">
        <v>31</v>
      </c>
      <c r="D56" s="118" t="s">
        <v>2690</v>
      </c>
      <c r="E56" s="118" t="s">
        <v>2698</v>
      </c>
      <c r="F56" s="118" t="s">
        <v>2706</v>
      </c>
      <c r="G56" s="168">
        <f t="shared" si="2"/>
        <v>9.0333333333333332</v>
      </c>
      <c r="H56" s="119" t="s">
        <v>2711</v>
      </c>
      <c r="I56" s="118" t="s">
        <v>453</v>
      </c>
      <c r="J56" s="118" t="s">
        <v>982</v>
      </c>
      <c r="K56" s="191">
        <v>402965398</v>
      </c>
      <c r="L56" s="121" t="s">
        <v>1148</v>
      </c>
      <c r="M56" s="114">
        <v>1</v>
      </c>
      <c r="N56" s="121" t="s">
        <v>2639</v>
      </c>
      <c r="O56" s="113" t="s">
        <v>1148</v>
      </c>
      <c r="P56" s="81"/>
    </row>
    <row r="57" spans="1:16" s="7" customFormat="1" ht="24.75" customHeight="1" outlineLevel="1" x14ac:dyDescent="0.25">
      <c r="A57" s="140">
        <v>10</v>
      </c>
      <c r="B57" s="119" t="s">
        <v>2681</v>
      </c>
      <c r="C57" s="65" t="s">
        <v>31</v>
      </c>
      <c r="D57" s="118" t="s">
        <v>2691</v>
      </c>
      <c r="E57" s="118" t="s">
        <v>2699</v>
      </c>
      <c r="F57" s="118" t="s">
        <v>2700</v>
      </c>
      <c r="G57" s="168">
        <f t="shared" si="2"/>
        <v>21.233333333333334</v>
      </c>
      <c r="H57" s="119" t="s">
        <v>2711</v>
      </c>
      <c r="I57" s="118" t="s">
        <v>453</v>
      </c>
      <c r="J57" s="118" t="s">
        <v>982</v>
      </c>
      <c r="K57" s="191">
        <v>1398620242</v>
      </c>
      <c r="L57" s="121" t="s">
        <v>1148</v>
      </c>
      <c r="M57" s="114">
        <v>1</v>
      </c>
      <c r="N57" s="121" t="s">
        <v>2639</v>
      </c>
      <c r="O57" s="65" t="s">
        <v>1148</v>
      </c>
      <c r="P57" s="81"/>
    </row>
    <row r="58" spans="1:16" s="7" customFormat="1" ht="24.75" customHeight="1" outlineLevel="1" x14ac:dyDescent="0.25">
      <c r="A58" s="140">
        <v>11</v>
      </c>
      <c r="B58" s="119" t="s">
        <v>2681</v>
      </c>
      <c r="C58" s="65" t="s">
        <v>31</v>
      </c>
      <c r="D58" s="118" t="s">
        <v>2692</v>
      </c>
      <c r="E58" s="118" t="s">
        <v>2700</v>
      </c>
      <c r="F58" s="118" t="s">
        <v>2707</v>
      </c>
      <c r="G58" s="168">
        <f t="shared" si="2"/>
        <v>4.5666666666666664</v>
      </c>
      <c r="H58" s="119" t="s">
        <v>2712</v>
      </c>
      <c r="I58" s="118" t="s">
        <v>453</v>
      </c>
      <c r="J58" s="118" t="s">
        <v>982</v>
      </c>
      <c r="K58" s="191">
        <v>286663328</v>
      </c>
      <c r="L58" s="121" t="s">
        <v>1148</v>
      </c>
      <c r="M58" s="114">
        <v>1</v>
      </c>
      <c r="N58" s="121" t="s">
        <v>2639</v>
      </c>
      <c r="O58" s="65" t="s">
        <v>1148</v>
      </c>
      <c r="P58" s="81"/>
    </row>
    <row r="59" spans="1:16" s="7" customFormat="1" ht="24.75" customHeight="1" outlineLevel="1" x14ac:dyDescent="0.25">
      <c r="A59" s="140">
        <v>12</v>
      </c>
      <c r="B59" s="119" t="s">
        <v>2681</v>
      </c>
      <c r="C59" s="65" t="s">
        <v>31</v>
      </c>
      <c r="D59" s="118" t="s">
        <v>2693</v>
      </c>
      <c r="E59" s="118" t="s">
        <v>2701</v>
      </c>
      <c r="F59" s="118" t="s">
        <v>2708</v>
      </c>
      <c r="G59" s="168">
        <f t="shared" si="2"/>
        <v>3.0666666666666669</v>
      </c>
      <c r="H59" s="119" t="s">
        <v>2712</v>
      </c>
      <c r="I59" s="118" t="s">
        <v>453</v>
      </c>
      <c r="J59" s="118" t="s">
        <v>982</v>
      </c>
      <c r="K59" s="191">
        <v>175898317</v>
      </c>
      <c r="L59" s="121" t="s">
        <v>1148</v>
      </c>
      <c r="M59" s="114">
        <v>1</v>
      </c>
      <c r="N59" s="121" t="s">
        <v>2639</v>
      </c>
      <c r="O59" s="65" t="s">
        <v>1148</v>
      </c>
      <c r="P59" s="81"/>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1"/>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1"/>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1"/>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1"/>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1"/>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1"/>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1"/>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1"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4">
        <v>0.03</v>
      </c>
      <c r="G179" s="175">
        <f>IF(F179&gt;0,SUM(E179+F179),"")</f>
        <v>0.05</v>
      </c>
      <c r="H179" s="5"/>
      <c r="I179" s="251" t="s">
        <v>2674</v>
      </c>
      <c r="J179" s="252"/>
      <c r="K179" s="252"/>
      <c r="L179" s="253"/>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0.05</v>
      </c>
      <c r="D185" s="93" t="s">
        <v>2633</v>
      </c>
      <c r="E185" s="96">
        <f>+(C185*SUM(K20:K35))</f>
        <v>33486198.800000001</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26" t="s">
        <v>24</v>
      </c>
      <c r="J192" s="5" t="s">
        <v>2642</v>
      </c>
      <c r="K192" s="5"/>
      <c r="M192" s="5"/>
      <c r="N192" s="5"/>
      <c r="O192" s="8"/>
      <c r="Q192" s="150"/>
      <c r="R192" s="151"/>
      <c r="S192" s="151"/>
      <c r="T192" s="150"/>
    </row>
    <row r="193" spans="1:18" x14ac:dyDescent="0.25">
      <c r="A193" s="9"/>
      <c r="C193" s="122">
        <v>38548</v>
      </c>
      <c r="D193" s="5"/>
      <c r="E193" s="123">
        <v>734</v>
      </c>
      <c r="F193" s="5"/>
      <c r="G193" s="5"/>
      <c r="H193" s="143" t="s">
        <v>2714</v>
      </c>
      <c r="J193" s="5"/>
      <c r="K193" s="124">
        <v>38743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2715</v>
      </c>
      <c r="J211" s="27" t="s">
        <v>2627</v>
      </c>
      <c r="K211" s="144" t="s">
        <v>2715</v>
      </c>
      <c r="L211" s="21"/>
      <c r="M211" s="21"/>
      <c r="N211" s="21"/>
      <c r="O211" s="8"/>
    </row>
    <row r="212" spans="1:15" x14ac:dyDescent="0.25">
      <c r="A212" s="9"/>
      <c r="B212" s="27" t="s">
        <v>2624</v>
      </c>
      <c r="C212" s="143" t="s">
        <v>2714</v>
      </c>
      <c r="D212" s="21"/>
      <c r="G212" s="27" t="s">
        <v>2626</v>
      </c>
      <c r="H212" s="144" t="s">
        <v>2716</v>
      </c>
      <c r="J212" s="27" t="s">
        <v>2628</v>
      </c>
      <c r="K212" s="143"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8" zoomScale="85" zoomScaleNormal="85" zoomScaleSheetLayoutView="40" zoomScalePageLayoutView="40" workbookViewId="0">
      <selection activeCell="C20" sqref="C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5" t="str">
        <f>HYPERLINK("#Integrante_2!A109","CAPACIDAD RESIDUAL")</f>
        <v>CAPACIDAD RESIDUAL</v>
      </c>
      <c r="F8" s="266"/>
      <c r="G8" s="267"/>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5" t="str">
        <f>HYPERLINK("#Integrante_2!A162","TALENTO HUMANO")</f>
        <v>TALENTO HUMANO</v>
      </c>
      <c r="F9" s="266"/>
      <c r="G9" s="267"/>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5" t="str">
        <f>HYPERLINK("#Integrante_2!F162","INFRAESTRUCTURA")</f>
        <v>INFRAESTRUCTURA</v>
      </c>
      <c r="F10" s="266"/>
      <c r="G10" s="267"/>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453</v>
      </c>
      <c r="I15" s="32" t="s">
        <v>2629</v>
      </c>
      <c r="J15" s="110" t="s">
        <v>2637</v>
      </c>
      <c r="L15" s="262" t="s">
        <v>8</v>
      </c>
      <c r="M15" s="262"/>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v>900517757</v>
      </c>
      <c r="C20" s="5"/>
      <c r="D20" s="164"/>
      <c r="E20" s="156" t="s">
        <v>2669</v>
      </c>
      <c r="F20" s="192" t="s">
        <v>2713</v>
      </c>
      <c r="G20" s="5"/>
      <c r="H20" s="268"/>
      <c r="I20" s="145" t="s">
        <v>453</v>
      </c>
      <c r="J20" s="146" t="s">
        <v>982</v>
      </c>
      <c r="K20" s="147">
        <v>669723976</v>
      </c>
      <c r="L20" s="148"/>
      <c r="M20" s="148">
        <v>44561</v>
      </c>
      <c r="N20" s="131">
        <f>+(M20-L20)/30</f>
        <v>1485.3666666666666</v>
      </c>
      <c r="O20" s="134"/>
      <c r="U20" s="130"/>
      <c r="V20" s="107">
        <f ca="1">NOW()</f>
        <v>44194.798696180558</v>
      </c>
      <c r="W20" s="107">
        <f ca="1">NOW()</f>
        <v>44194.798696180558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CORPORACIÓN PARA EL DESARROLLO EMPRESARIAL Y SOCIAL DE COLOMBIA CODESCO</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2738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2718</v>
      </c>
      <c r="C48" s="121" t="s">
        <v>31</v>
      </c>
      <c r="D48" s="118" t="s">
        <v>2721</v>
      </c>
      <c r="E48" s="141">
        <v>41276</v>
      </c>
      <c r="F48" s="141">
        <v>41578</v>
      </c>
      <c r="G48" s="168">
        <f>IF(AND(E48&lt;&gt;"",F48&lt;&gt;""),((F48-E48)/30),"")</f>
        <v>10.066666666666666</v>
      </c>
      <c r="H48" s="119" t="s">
        <v>2728</v>
      </c>
      <c r="I48" s="118" t="s">
        <v>453</v>
      </c>
      <c r="J48" s="118" t="s">
        <v>963</v>
      </c>
      <c r="K48" s="120">
        <v>47855000</v>
      </c>
      <c r="L48" s="121" t="s">
        <v>1148</v>
      </c>
      <c r="M48" s="114">
        <v>1</v>
      </c>
      <c r="N48" s="121" t="s">
        <v>27</v>
      </c>
      <c r="O48" s="121" t="s">
        <v>1148</v>
      </c>
      <c r="P48" s="80"/>
    </row>
    <row r="49" spans="1:16" s="6" customFormat="1" ht="24.75" customHeight="1" x14ac:dyDescent="0.25">
      <c r="A49" s="139">
        <v>2</v>
      </c>
      <c r="B49" s="119" t="s">
        <v>2719</v>
      </c>
      <c r="C49" s="121" t="s">
        <v>31</v>
      </c>
      <c r="D49" s="118" t="s">
        <v>2722</v>
      </c>
      <c r="E49" s="141">
        <v>41671</v>
      </c>
      <c r="F49" s="141">
        <v>41973</v>
      </c>
      <c r="G49" s="168">
        <f t="shared" ref="G49:G107" si="1">IF(AND(E49&lt;&gt;"",F49&lt;&gt;""),((F49-E49)/30),"")</f>
        <v>10.066666666666666</v>
      </c>
      <c r="H49" s="119" t="s">
        <v>2729</v>
      </c>
      <c r="I49" s="118" t="s">
        <v>453</v>
      </c>
      <c r="J49" s="118" t="s">
        <v>963</v>
      </c>
      <c r="K49" s="120">
        <v>16000000</v>
      </c>
      <c r="L49" s="121" t="s">
        <v>1148</v>
      </c>
      <c r="M49" s="114">
        <v>1</v>
      </c>
      <c r="N49" s="121" t="s">
        <v>27</v>
      </c>
      <c r="O49" s="121" t="s">
        <v>26</v>
      </c>
      <c r="P49" s="80"/>
    </row>
    <row r="50" spans="1:16" s="6" customFormat="1" ht="24.75" customHeight="1" x14ac:dyDescent="0.25">
      <c r="A50" s="139">
        <v>3</v>
      </c>
      <c r="B50" s="119" t="s">
        <v>2719</v>
      </c>
      <c r="C50" s="121" t="s">
        <v>31</v>
      </c>
      <c r="D50" s="118" t="s">
        <v>2723</v>
      </c>
      <c r="E50" s="141">
        <v>42036</v>
      </c>
      <c r="F50" s="141">
        <v>42338</v>
      </c>
      <c r="G50" s="168">
        <f t="shared" si="1"/>
        <v>10.066666666666666</v>
      </c>
      <c r="H50" s="119" t="s">
        <v>2729</v>
      </c>
      <c r="I50" s="118" t="s">
        <v>453</v>
      </c>
      <c r="J50" s="118" t="s">
        <v>963</v>
      </c>
      <c r="K50" s="120">
        <v>18000000</v>
      </c>
      <c r="L50" s="121" t="s">
        <v>1148</v>
      </c>
      <c r="M50" s="114">
        <v>1</v>
      </c>
      <c r="N50" s="121" t="s">
        <v>27</v>
      </c>
      <c r="O50" s="121" t="s">
        <v>26</v>
      </c>
      <c r="P50" s="80"/>
    </row>
    <row r="51" spans="1:16" s="6" customFormat="1" ht="24.75" customHeight="1" outlineLevel="1" x14ac:dyDescent="0.25">
      <c r="A51" s="139">
        <v>4</v>
      </c>
      <c r="B51" s="119" t="s">
        <v>2719</v>
      </c>
      <c r="C51" s="121" t="s">
        <v>31</v>
      </c>
      <c r="D51" s="118" t="s">
        <v>2724</v>
      </c>
      <c r="E51" s="141">
        <v>42401</v>
      </c>
      <c r="F51" s="141">
        <v>42704</v>
      </c>
      <c r="G51" s="168">
        <f t="shared" si="1"/>
        <v>10.1</v>
      </c>
      <c r="H51" s="119" t="s">
        <v>2729</v>
      </c>
      <c r="I51" s="118" t="s">
        <v>453</v>
      </c>
      <c r="J51" s="118" t="s">
        <v>963</v>
      </c>
      <c r="K51" s="120">
        <v>20000000</v>
      </c>
      <c r="L51" s="121" t="s">
        <v>2731</v>
      </c>
      <c r="M51" s="114">
        <v>1</v>
      </c>
      <c r="N51" s="121" t="s">
        <v>27</v>
      </c>
      <c r="O51" s="121" t="s">
        <v>26</v>
      </c>
      <c r="P51" s="80"/>
    </row>
    <row r="52" spans="1:16" s="7" customFormat="1" ht="24.75" customHeight="1" outlineLevel="1" x14ac:dyDescent="0.25">
      <c r="A52" s="140">
        <v>5</v>
      </c>
      <c r="B52" s="119" t="s">
        <v>2720</v>
      </c>
      <c r="C52" s="121" t="s">
        <v>31</v>
      </c>
      <c r="D52" s="118" t="s">
        <v>2725</v>
      </c>
      <c r="E52" s="141">
        <v>42786</v>
      </c>
      <c r="F52" s="141">
        <v>42916</v>
      </c>
      <c r="G52" s="168">
        <f t="shared" si="1"/>
        <v>4.333333333333333</v>
      </c>
      <c r="H52" s="116" t="s">
        <v>2730</v>
      </c>
      <c r="I52" s="118" t="s">
        <v>453</v>
      </c>
      <c r="J52" s="118" t="s">
        <v>963</v>
      </c>
      <c r="K52" s="120">
        <v>55650100</v>
      </c>
      <c r="L52" s="121" t="s">
        <v>2731</v>
      </c>
      <c r="M52" s="114">
        <v>1</v>
      </c>
      <c r="N52" s="121" t="s">
        <v>27</v>
      </c>
      <c r="O52" s="121" t="s">
        <v>1148</v>
      </c>
      <c r="P52" s="81"/>
    </row>
    <row r="53" spans="1:16" s="7" customFormat="1" ht="24.75" customHeight="1" outlineLevel="1" x14ac:dyDescent="0.25">
      <c r="A53" s="140">
        <v>6</v>
      </c>
      <c r="B53" s="119" t="s">
        <v>2718</v>
      </c>
      <c r="C53" s="121" t="s">
        <v>31</v>
      </c>
      <c r="D53" s="118" t="s">
        <v>2726</v>
      </c>
      <c r="E53" s="141">
        <v>43102</v>
      </c>
      <c r="F53" s="141">
        <v>43434</v>
      </c>
      <c r="G53" s="168">
        <f t="shared" si="1"/>
        <v>11.066666666666666</v>
      </c>
      <c r="H53" s="119" t="s">
        <v>2728</v>
      </c>
      <c r="I53" s="118" t="s">
        <v>453</v>
      </c>
      <c r="J53" s="118" t="s">
        <v>963</v>
      </c>
      <c r="K53" s="120">
        <v>86458000</v>
      </c>
      <c r="L53" s="121" t="s">
        <v>1148</v>
      </c>
      <c r="M53" s="114">
        <v>1</v>
      </c>
      <c r="N53" s="121" t="s">
        <v>27</v>
      </c>
      <c r="O53" s="121" t="s">
        <v>1148</v>
      </c>
      <c r="P53" s="81"/>
    </row>
    <row r="54" spans="1:16" s="7" customFormat="1" ht="24.75" customHeight="1" outlineLevel="1" x14ac:dyDescent="0.25">
      <c r="A54" s="140">
        <v>7</v>
      </c>
      <c r="B54" s="119" t="s">
        <v>2718</v>
      </c>
      <c r="C54" s="121" t="s">
        <v>31</v>
      </c>
      <c r="D54" s="118" t="s">
        <v>2727</v>
      </c>
      <c r="E54" s="141">
        <v>43102</v>
      </c>
      <c r="F54" s="141">
        <v>43434</v>
      </c>
      <c r="G54" s="168">
        <f t="shared" si="1"/>
        <v>11.066666666666666</v>
      </c>
      <c r="H54" s="119" t="s">
        <v>2728</v>
      </c>
      <c r="I54" s="118" t="s">
        <v>453</v>
      </c>
      <c r="J54" s="118" t="s">
        <v>963</v>
      </c>
      <c r="K54" s="115">
        <v>99658000</v>
      </c>
      <c r="L54" s="121" t="s">
        <v>2731</v>
      </c>
      <c r="M54" s="114">
        <v>1</v>
      </c>
      <c r="N54" s="121" t="s">
        <v>27</v>
      </c>
      <c r="O54" s="121" t="s">
        <v>1148</v>
      </c>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+IF(AND(K114&gt;0,O114="Ejecución"),(K114/877802)*Tabla283[[#This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1"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t="s">
        <v>2622</v>
      </c>
      <c r="O178" s="8"/>
      <c r="Q178" s="19"/>
      <c r="R178" s="19"/>
      <c r="S178" s="160" t="s">
        <v>2623</v>
      </c>
      <c r="T178" s="19"/>
      <c r="U178" s="19"/>
      <c r="V178" s="19"/>
      <c r="W178" s="19"/>
      <c r="X178" s="19"/>
      <c r="Y178" s="19"/>
      <c r="Z178" s="19"/>
      <c r="AA178" s="19"/>
      <c r="AB178" s="19"/>
    </row>
    <row r="179" spans="1:28" ht="23.25" x14ac:dyDescent="0.25">
      <c r="A179" s="9"/>
      <c r="B179" s="246" t="s">
        <v>2670</v>
      </c>
      <c r="C179" s="246"/>
      <c r="D179" s="246"/>
      <c r="E179" s="24">
        <v>0.02</v>
      </c>
      <c r="F179" s="174"/>
      <c r="G179" s="175" t="str">
        <f>IF(F179&gt;0,SUM(E179+F179),"")</f>
        <v/>
      </c>
      <c r="H179" s="5"/>
      <c r="I179" s="243" t="s">
        <v>2674</v>
      </c>
      <c r="J179" s="244"/>
      <c r="K179" s="244"/>
      <c r="L179" s="24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50"/>
      <c r="Q192" s="150"/>
      <c r="R192" s="151"/>
      <c r="S192" s="151"/>
      <c r="T192" s="150"/>
    </row>
    <row r="193" spans="1:18" x14ac:dyDescent="0.25">
      <c r="A193" s="9"/>
      <c r="C193" s="124">
        <v>43822</v>
      </c>
      <c r="D193" s="5"/>
      <c r="E193" s="123">
        <v>3421</v>
      </c>
      <c r="F193" s="5"/>
      <c r="G193" s="5"/>
      <c r="H193" s="143" t="s">
        <v>2732</v>
      </c>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2733</v>
      </c>
      <c r="J211" s="27" t="s">
        <v>2627</v>
      </c>
      <c r="K211" s="144" t="s">
        <v>2735</v>
      </c>
      <c r="L211" s="21"/>
      <c r="M211" s="21"/>
      <c r="N211" s="21"/>
      <c r="O211" s="8"/>
    </row>
    <row r="212" spans="1:15" x14ac:dyDescent="0.25">
      <c r="A212" s="9"/>
      <c r="B212" s="27" t="s">
        <v>2624</v>
      </c>
      <c r="C212" s="143" t="s">
        <v>2732</v>
      </c>
      <c r="D212" s="21"/>
      <c r="G212" s="27" t="s">
        <v>2626</v>
      </c>
      <c r="H212" s="144" t="s">
        <v>2734</v>
      </c>
      <c r="J212" s="27" t="s">
        <v>2628</v>
      </c>
      <c r="K212" s="14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5" t="str">
        <f>HYPERLINK("#Integrante_3!A109","CAPACIDAD RESIDUAL")</f>
        <v>CAPACIDAD RESIDUAL</v>
      </c>
      <c r="F8" s="266"/>
      <c r="G8" s="267"/>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5" t="str">
        <f>HYPERLINK("#Integrante_3!A162","TALENTO HUMANO")</f>
        <v>TALENTO HUMANO</v>
      </c>
      <c r="F9" s="266"/>
      <c r="G9" s="267"/>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5" t="str">
        <f>HYPERLINK("#Integrante_3!F162","INFRAESTRUCTURA")</f>
        <v>INFRAESTRUCTURA</v>
      </c>
      <c r="F10" s="266"/>
      <c r="G10" s="267"/>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8"/>
      <c r="I20" s="145"/>
      <c r="J20" s="146"/>
      <c r="K20" s="147"/>
      <c r="L20" s="148"/>
      <c r="M20" s="148"/>
      <c r="N20" s="131">
        <f>+(M20-L20)/30</f>
        <v>0</v>
      </c>
      <c r="O20" s="134"/>
      <c r="U20" s="130"/>
      <c r="V20" s="107">
        <f ca="1">NOW()</f>
        <v>44194.798696180558</v>
      </c>
      <c r="W20" s="107">
        <f ca="1">NOW()</f>
        <v>44194.798696180558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1"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0"/>
      <c r="S175" s="19"/>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60" t="s">
        <v>2623</v>
      </c>
      <c r="S176" s="19"/>
      <c r="T176" s="19"/>
      <c r="U176" s="19"/>
      <c r="V176" s="19"/>
      <c r="W176" s="19"/>
      <c r="X176" s="19"/>
      <c r="Y176" s="19"/>
      <c r="Z176" s="19"/>
      <c r="AA176" s="19"/>
      <c r="AB176" s="19"/>
    </row>
    <row r="177" spans="1:28" ht="23.25" x14ac:dyDescent="0.25">
      <c r="A177" s="9"/>
      <c r="B177" s="246" t="s">
        <v>2670</v>
      </c>
      <c r="C177" s="246"/>
      <c r="D177" s="246"/>
      <c r="E177" s="24">
        <v>0.02</v>
      </c>
      <c r="F177" s="174"/>
      <c r="G177" s="175" t="str">
        <f>IF(F177&gt;0,SUM(E177+F177),"")</f>
        <v/>
      </c>
      <c r="H177" s="5"/>
      <c r="I177" s="243" t="s">
        <v>2674</v>
      </c>
      <c r="J177" s="244"/>
      <c r="K177" s="244"/>
      <c r="L177" s="24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5" t="str">
        <f>HYPERLINK("#Integrante_4!A109","CAPACIDAD RESIDUAL")</f>
        <v>CAPACIDAD RESIDUAL</v>
      </c>
      <c r="F8" s="266"/>
      <c r="G8" s="267"/>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5" t="str">
        <f>HYPERLINK("#Integrante_4!A162","TALENTO HUMANO")</f>
        <v>TALENTO HUMANO</v>
      </c>
      <c r="F9" s="266"/>
      <c r="G9" s="267"/>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5" t="str">
        <f>HYPERLINK("#Integrante_4!F162","INFRAESTRUCTURA")</f>
        <v>INFRAESTRUCTURA</v>
      </c>
      <c r="F10" s="266"/>
      <c r="G10" s="267"/>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8"/>
      <c r="I20" s="145"/>
      <c r="J20" s="146"/>
      <c r="K20" s="147"/>
      <c r="L20" s="148"/>
      <c r="M20" s="148"/>
      <c r="N20" s="131">
        <f>+(M20-L20)/30</f>
        <v>0</v>
      </c>
      <c r="O20" s="134"/>
      <c r="U20" s="130"/>
      <c r="V20" s="107">
        <f ca="1">NOW()</f>
        <v>44194.798696180558</v>
      </c>
      <c r="W20" s="107">
        <f ca="1">NOW()</f>
        <v>44194.798696180558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1"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0"/>
      <c r="S177" s="19"/>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60" t="s">
        <v>2623</v>
      </c>
      <c r="S178" s="19"/>
      <c r="T178" s="19"/>
      <c r="U178" s="19"/>
      <c r="V178" s="19"/>
      <c r="W178" s="19"/>
      <c r="X178" s="19"/>
      <c r="Y178" s="19"/>
      <c r="Z178" s="19"/>
      <c r="AA178" s="19"/>
      <c r="AB178" s="19"/>
    </row>
    <row r="179" spans="1:28" ht="23.25" x14ac:dyDescent="0.25">
      <c r="A179" s="9"/>
      <c r="B179" s="246" t="s">
        <v>2670</v>
      </c>
      <c r="C179" s="246"/>
      <c r="D179" s="246"/>
      <c r="E179" s="24">
        <v>0.02</v>
      </c>
      <c r="F179" s="174"/>
      <c r="G179" s="175" t="str">
        <f>IF(F179&gt;0,SUM(E179+F179),"")</f>
        <v/>
      </c>
      <c r="H179" s="5"/>
      <c r="I179" s="243" t="s">
        <v>2674</v>
      </c>
      <c r="J179" s="244"/>
      <c r="K179" s="244"/>
      <c r="L179" s="24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5" t="str">
        <f>HYPERLINK("#Integrante_5!A109","CAPACIDAD RESIDUAL")</f>
        <v>CAPACIDAD RESIDUAL</v>
      </c>
      <c r="F8" s="266"/>
      <c r="G8" s="267"/>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5" t="str">
        <f>HYPERLINK("#Integrante_5!A162","TALENTO HUMANO")</f>
        <v>TALENTO HUMANO</v>
      </c>
      <c r="F9" s="266"/>
      <c r="G9" s="267"/>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5" t="str">
        <f>HYPERLINK("#Integrante_5!F162","INFRAESTRUCTURA")</f>
        <v>INFRAESTRUCTURA</v>
      </c>
      <c r="F10" s="266"/>
      <c r="G10" s="267"/>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8"/>
      <c r="I20" s="145"/>
      <c r="J20" s="146"/>
      <c r="K20" s="147"/>
      <c r="L20" s="148"/>
      <c r="M20" s="148"/>
      <c r="N20" s="131">
        <f>+(M20-L20)/30</f>
        <v>0</v>
      </c>
      <c r="O20" s="134"/>
      <c r="U20" s="130"/>
      <c r="V20" s="107">
        <f ca="1">NOW()</f>
        <v>44194.798696180558</v>
      </c>
      <c r="W20" s="107">
        <f ca="1">NOW()</f>
        <v>44194.798696180558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1"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0"/>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9"/>
      <c r="S176" s="160" t="s">
        <v>2623</v>
      </c>
      <c r="T176" s="19"/>
      <c r="U176" s="19"/>
      <c r="V176" s="19"/>
      <c r="W176" s="19"/>
      <c r="X176" s="19"/>
      <c r="Y176" s="19"/>
      <c r="Z176" s="19"/>
      <c r="AA176" s="19"/>
      <c r="AB176" s="19"/>
    </row>
    <row r="177" spans="1:28" ht="23.25" x14ac:dyDescent="0.25">
      <c r="A177" s="9"/>
      <c r="B177" s="246" t="s">
        <v>2670</v>
      </c>
      <c r="C177" s="246"/>
      <c r="D177" s="246"/>
      <c r="E177" s="24">
        <v>0.02</v>
      </c>
      <c r="F177" s="174"/>
      <c r="G177" s="175" t="str">
        <f>IF(F177&gt;0,SUM(E177+F177),"")</f>
        <v/>
      </c>
      <c r="H177" s="5"/>
      <c r="I177" s="243" t="s">
        <v>2672</v>
      </c>
      <c r="J177" s="244"/>
      <c r="K177" s="244"/>
      <c r="L177" s="24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44194.798696180558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5" t="str">
        <f>HYPERLINK("#Integrante_6!A109","CAPACIDAD RESIDUAL")</f>
        <v>CAPACIDAD RESIDUAL</v>
      </c>
      <c r="F8" s="266"/>
      <c r="G8" s="267"/>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5" t="str">
        <f>HYPERLINK("#Integrante_6!A162","TALENTO HUMANO")</f>
        <v>TALENTO HUMANO</v>
      </c>
      <c r="F9" s="266"/>
      <c r="G9" s="267"/>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5" t="str">
        <f>HYPERLINK("#Integrante_6!F162","INFRAESTRUCTURA")</f>
        <v>INFRAESTRUCTURA</v>
      </c>
      <c r="F10" s="266"/>
      <c r="G10" s="267"/>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8"/>
      <c r="I20" s="145"/>
      <c r="J20" s="146"/>
      <c r="K20" s="147"/>
      <c r="L20" s="148"/>
      <c r="M20" s="148"/>
      <c r="N20" s="131">
        <f>+(M20-L20)/30</f>
        <v>0</v>
      </c>
      <c r="O20" s="134"/>
      <c r="U20" s="130"/>
      <c r="V20" s="107">
        <f ca="1">NOW()</f>
        <v>44194.798696180558</v>
      </c>
      <c r="W20" s="107">
        <f ca="1">NOW()</f>
        <v>44194.798696180558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1"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9"/>
      <c r="S178" s="160" t="s">
        <v>2623</v>
      </c>
      <c r="T178" s="19"/>
      <c r="U178" s="19"/>
      <c r="V178" s="19"/>
      <c r="W178" s="19"/>
      <c r="X178" s="19"/>
      <c r="Y178" s="19"/>
      <c r="Z178" s="19"/>
      <c r="AA178" s="19"/>
      <c r="AB178" s="19"/>
    </row>
    <row r="179" spans="1:28" ht="23.25" x14ac:dyDescent="0.25">
      <c r="A179" s="9"/>
      <c r="B179" s="246" t="s">
        <v>2670</v>
      </c>
      <c r="C179" s="246"/>
      <c r="D179" s="246"/>
      <c r="E179" s="24">
        <v>0.02</v>
      </c>
      <c r="F179" s="174"/>
      <c r="G179" s="175" t="str">
        <f>IF(F179&gt;0,SUM(E179+F179),"")</f>
        <v/>
      </c>
      <c r="H179" s="5"/>
      <c r="I179" s="243" t="s">
        <v>2672</v>
      </c>
      <c r="J179" s="244"/>
      <c r="K179" s="244"/>
      <c r="L179" s="24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2020-12-30T00:12:00Z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