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<sst xmlns="http://schemas.openxmlformats.org/spreadsheetml/2006/main" count="3396" uniqueCount="2749">
  <si>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</si>
  <si>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</si>
  <si>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</si>
  <si>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</si>
  <si>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</si>
  <si>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</si>
  <si>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</si>
  <si>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</si>
  <si>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</si>
  <si>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</si>
  <si>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</si>
  <si>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</si>
  <si>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</si>
  <si>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</si>
  <si>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</si>
  <si>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</si>
  <si>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</si>
  <si>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</si>
  <si>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</si>
  <si>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</si>
  <si>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</si>
  <si>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</si>
  <si>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</si>
  <si>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</si>
  <si>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</si>
  <si>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</si>
  <si>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</si>
  <si>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</si>
  <si>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</si>
  <si>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</si>
  <si>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</si>
  <si>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</si>
  <si>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</si>
  <si>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</si>
  <si>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</si>
  <si>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</si>
  <si>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</si>
  <si>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</si>
  <si>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</si>
  <si>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</si>
  <si>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</si>
  <si>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</si>
  <si>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</si>
  <si>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</si>
  <si>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</si>
  <si>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</si>
  <si>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</si>
  <si>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</si>
  <si>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</si>
  <si>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</si>
  <si>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</si>
  <si>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</si>
  <si>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</si>
  <si>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</si>
  <si>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</si>
  <si>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</si>
  <si>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</si>
  <si>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</si>
  <si>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</si>
  <si>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</si>
  <si>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</si>
  <si>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</si>
  <si>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</si>
  <si>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</si>
  <si>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</si>
  <si>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</si>
  <si>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</si>
  <si>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</si>
  <si>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</si>
  <si>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</si>
  <si>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</si>
  <si>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</si>
  <si>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</si>
  <si>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</si>
  <si>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</si>
  <si>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</si>
  <si>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</si>
  <si>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</si>
  <si>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</si>
  <si>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</si>
  <si>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</si>
  <si>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</si>
  <si>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</si>
  <si>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</si>
  <si>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</si>
  <si>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</si>
  <si>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</si>
  <si>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</si>
  <si>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</si>
  <si>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</si>
  <si>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</si>
  <si>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</si>
  <si>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</si>
  <si>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</si>
  <si>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</si>
  <si>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</si>
  <si>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</si>
  <si>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</si>
  <si>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</si>
  <si>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</si>
  <si>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</si>
  <si>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</si>
  <si>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</si>
  <si>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</si>
  <si>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</si>
  <si>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</si>
  <si>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</si>
  <si>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</si>
  <si>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</si>
  <si>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</si>
  <si>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</si>
  <si>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</si>
  <si>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</si>
  <si>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</si>
  <si>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</si>
  <si>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</si>
  <si>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</si>
  <si>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</si>
  <si>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</si>
  <si>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</si>
  <si>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</si>
  <si>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</si>
  <si>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</si>
  <si>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</si>
  <si>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</si>
  <si>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</si>
  <si>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</si>
  <si>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</si>
  <si>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</si>
  <si>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</si>
  <si>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</si>
  <si>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</si>
  <si>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</si>
  <si>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</si>
  <si>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</si>
  <si>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</si>
  <si>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</si>
  <si>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</si>
  <si>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</si>
  <si>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</si>
  <si>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</si>
  <si>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</si>
  <si>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</si>
  <si>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</si>
  <si>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</si>
  <si>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</si>
  <si>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</si>
  <si>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</si>
  <si>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</si>
  <si>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</si>
  <si>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</si>
  <si>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</si>
  <si>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</si>
  <si>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</si>
  <si>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</si>
  <si>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</si>
  <si>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</si>
  <si>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</si>
  <si>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</si>
  <si>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</si>
  <si>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</si>
  <si>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</si>
  <si>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</si>
  <si>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</si>
  <si>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</si>
  <si>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</si>
  <si>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</si>
  <si>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</si>
  <si>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</si>
  <si>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</si>
  <si>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</si>
  <si>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</si>
  <si>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</si>
  <si>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</si>
  <si>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</si>
  <si>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</si>
  <si>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</si>
  <si>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</si>
  <si>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</si>
  <si>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</si>
  <si>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</si>
  <si>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</si>
  <si>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</si>
  <si>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</si>
  <si>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</si>
  <si>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</si>
  <si>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</si>
  <si>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</si>
  <si>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</si>
  <si>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</si>
  <si>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</si>
  <si>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</si>
  <si>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</si>
  <si>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</si>
  <si>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</si>
  <si>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</si>
  <si>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</si>
  <si>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</si>
  <si>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</si>
  <si>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</si>
  <si>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</si>
  <si>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</si>
  <si>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</si>
  <si>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</si>
  <si>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</si>
  <si>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</si>
  <si>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</si>
  <si>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</si>
  <si>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</si>
  <si>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</si>
  <si>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</si>
  <si>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</si>
  <si>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</si>
  <si>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</si>
  <si>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</si>
  <si>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</si>
  <si>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</si>
  <si>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</si>
  <si>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</si>
  <si>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</si>
  <si>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</si>
  <si>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</si>
  <si>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</si>
  <si>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</si>
  <si>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</si>
  <si>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</si>
  <si>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</si>
  <si>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</si>
  <si>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</si>
  <si>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</si>
  <si>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</si>
  <si>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</si>
  <si>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</si>
  <si>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</si>
  <si>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</si>
  <si>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</si>
  <si>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</si>
  <si>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</si>
  <si>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</si>
  <si>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</si>
  <si>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</si>
  <si>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</si>
  <si>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</si>
  <si>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</si>
  <si>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</si>
  <si>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</si>
  <si>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</si>
  <si>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</si>
  <si>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</si>
  <si>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</si>
  <si>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</si>
  <si>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</si>
  <si>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</si>
  <si>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</si>
  <si>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</si>
  <si>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</si>
  <si>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</si>
  <si>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</si>
  <si>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</si>
  <si>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</si>
  <si>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</si>
  <si>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</si>
  <si>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</si>
  <si>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</si>
  <si>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</si>
  <si>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</si>
  <si>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</si>
  <si>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</si>
  <si>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</si>
  <si>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</si>
  <si>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</si>
  <si>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</si>
  <si>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</si>
  <si>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</si>
  <si>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</si>
  <si>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</si>
  <si>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</si>
  <si>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</si>
  <si>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</si>
  <si>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</si>
  <si>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</si>
  <si>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</si>
  <si>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</si>
  <si>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</si>
  <si>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</si>
  <si>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</si>
  <si>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</si>
  <si>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</si>
  <si>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</si>
  <si>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</si>
  <si>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</si>
  <si>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</si>
  <si>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</si>
  <si>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</si>
  <si>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</si>
  <si>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</si>
  <si>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</si>
  <si>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</si>
  <si>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</si>
  <si>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</si>
  <si>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</si>
  <si>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</si>
  <si>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</si>
  <si>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</si>
  <si>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</si>
  <si>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</si>
  <si>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</si>
  <si>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</si>
  <si>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</si>
  <si>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</si>
  <si>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</si>
  <si>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</si>
  <si>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</si>
  <si>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</si>
  <si>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</si>
  <si>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</si>
  <si>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</si>
  <si>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</si>
  <si>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</si>
  <si>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</si>
  <si>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</si>
  <si>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</si>
  <si>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</si>
  <si>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</si>
  <si>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</si>
  <si>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</si>
  <si>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</si>
  <si>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</si>
  <si>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</si>
  <si>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</si>
  <si>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</si>
  <si>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</si>
  <si>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</si>
  <si>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</si>
  <si>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</si>
  <si>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</si>
  <si>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</si>
  <si>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</si>
  <si>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</si>
  <si>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</si>
  <si>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</si>
  <si>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</si>
  <si>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</si>
  <si>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</si>
  <si>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</si>
  <si>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</si>
  <si>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</si>
  <si>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</si>
  <si>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</si>
  <si>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</si>
  <si>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</si>
  <si>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</si>
  <si>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</si>
  <si>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</si>
  <si>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</si>
  <si>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</si>
  <si>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</si>
  <si>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</si>
  <si>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</si>
  <si>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</si>
  <si>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</si>
  <si>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</si>
  <si>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</si>
  <si>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</si>
  <si>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</si>
  <si>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</si>
  <si>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</si>
  <si>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</si>
  <si>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</si>
  <si>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</si>
  <si>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</si>
  <si>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</si>
  <si>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</si>
  <si>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</si>
  <si>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</si>
  <si>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</si>
  <si>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</si>
  <si>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</si>
  <si>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</si>
  <si>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</si>
  <si>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</si>
  <si>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</si>
  <si>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</si>
  <si>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</si>
  <si>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</si>
  <si>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</si>
  <si>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</si>
  <si>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</si>
  <si>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</si>
  <si>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</si>
  <si>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</si>
  <si>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</si>
  <si>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</si>
  <si>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</si>
  <si>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</si>
  <si>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</si>
  <si>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</si>
  <si>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</si>
  <si>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</si>
  <si>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</si>
  <si>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</si>
  <si>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</si>
  <si>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</si>
  <si>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</si>
  <si>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</si>
  <si>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</si>
  <si>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</si>
  <si>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</si>
  <si>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</si>
  <si>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</si>
  <si>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</si>
  <si>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</si>
  <si>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</si>
  <si>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</si>
  <si>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</si>
  <si>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</si>
  <si>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</si>
  <si>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</si>
  <si>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</si>
  <si>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</si>
  <si>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</si>
  <si>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</si>
  <si>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</si>
  <si>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</si>
  <si>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</si>
  <si>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</si>
  <si>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</si>
  <si>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</si>
  <si>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</si>
  <si>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</si>
  <si>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</si>
  <si>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</si>
  <si>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</si>
  <si>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</si>
  <si>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</si>
  <si>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</si>
  <si>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</si>
  <si>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</si>
  <si>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</si>
  <si>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</si>
  <si>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</si>
  <si>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</si>
  <si>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</si>
  <si>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</si>
  <si>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</si>
  <si>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</si>
  <si>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</si>
  <si>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</si>
  <si>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</si>
  <si>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</si>
  <si>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</si>
  <si>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</si>
  <si>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</si>
  <si>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</si>
  <si>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</si>
  <si>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</si>
  <si>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</si>
  <si>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</si>
  <si>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</si>
  <si>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</si>
  <si>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</si>
  <si>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</si>
  <si>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</si>
  <si>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</si>
  <si>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</si>
  <si>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</si>
  <si>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</si>
  <si>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</si>
  <si>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</si>
  <si>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</si>
  <si>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</si>
  <si>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</si>
  <si>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</si>
  <si>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</si>
  <si>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</si>
  <si>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</si>
  <si>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</si>
  <si>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</si>
  <si>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</si>
  <si>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</si>
  <si>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</si>
  <si>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</si>
  <si>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</si>
  <si>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</si>
  <si>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</si>
  <si>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</si>
  <si>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</si>
  <si>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</si>
  <si>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</si>
  <si>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</si>
  <si>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</si>
  <si>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</si>
  <si>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</si>
  <si>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</si>
  <si>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</si>
  <si>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</si>
  <si>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</si>
  <si>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</si>
  <si>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</si>
  <si>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</si>
  <si>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</si>
  <si>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</si>
  <si>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</si>
  <si>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</si>
  <si>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</si>
  <si>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</si>
  <si>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</si>
  <si>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</si>
  <si>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</si>
  <si>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</si>
  <si>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</si>
  <si>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</si>
  <si>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</si>
  <si>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</si>
  <si>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</si>
  <si>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</si>
  <si>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</si>
  <si>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</si>
  <si>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</si>
  <si>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</si>
  <si>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</si>
  <si>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</si>
  <si>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</si>
  <si>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</si>
  <si>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</si>
  <si>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</si>
  <si>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</si>
  <si>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</si>
  <si>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</si>
  <si>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</si>
  <si>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</si>
  <si>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</si>
  <si>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</si>
  <si>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</si>
  <si>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</si>
  <si>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</si>
  <si>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</si>
  <si>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</si>
  <si>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</si>
  <si>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</si>
  <si>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</si>
  <si>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</si>
  <si>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</si>
  <si>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</si>
  <si>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</si>
  <si>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</si>
  <si>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</si>
  <si>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</si>
  <si>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</si>
  <si>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</si>
  <si>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</si>
  <si>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</si>
  <si>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</si>
  <si>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</si>
  <si>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</si>
  <si>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</si>
  <si>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</si>
  <si>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</si>
  <si>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</si>
  <si>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</si>
  <si>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</si>
  <si>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</si>
  <si>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</si>
  <si>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</si>
  <si>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</si>
  <si>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</si>
  <si>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</si>
  <si>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</si>
  <si>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</si>
  <si>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</si>
  <si>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</si>
  <si>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</si>
  <si>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</si>
  <si>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</si>
  <si>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</si>
  <si>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</si>
  <si>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</si>
  <si>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</si>
  <si>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</si>
  <si>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</si>
  <si>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</si>
  <si>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</si>
  <si>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</si>
  <si>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</si>
  <si>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</si>
  <si>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</si>
  <si>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</si>
  <si>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</si>
  <si>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</si>
  <si>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</si>
  <si>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</si>
  <si>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</si>
  <si>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</si>
  <si>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</si>
  <si>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</si>
  <si>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</si>
  <si>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</si>
  <si>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</si>
  <si>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</si>
  <si>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</si>
  <si>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</si>
  <si>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</si>
  <si>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</si>
  <si>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</si>
  <si>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</si>
  <si>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</si>
  <si>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</si>
  <si>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</si>
  <si>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</si>
  <si>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</si>
  <si>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</si>
  <si>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</si>
  <si>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</si>
  <si>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</si>
  <si>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</si>
  <si>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</si>
  <si>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</si>
  <si>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</si>
  <si>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</si>
  <si>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</si>
  <si>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</si>
  <si>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</si>
  <si>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</si>
  <si>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</si>
  <si>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</si>
  <si>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</si>
  <si>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</si>
  <si>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</si>
  <si>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</si>
  <si>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</si>
  <si>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</si>
  <si>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</si>
  <si>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</si>
  <si>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</si>
  <si>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</si>
  <si>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</si>
  <si>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</si>
  <si>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</si>
  <si>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</si>
  <si>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</si>
  <si>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</si>
  <si>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</si>
  <si>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</si>
  <si>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</si>
  <si>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</si>
  <si>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</si>
  <si>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</si>
  <si>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</si>
  <si>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</si>
  <si>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</si>
  <si>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</si>
  <si>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</si>
  <si>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</si>
  <si>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</si>
  <si>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</si>
  <si>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</si>
  <si>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</si>
  <si>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</si>
  <si>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</si>
  <si>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</si>
  <si>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</si>
  <si>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</si>
  <si>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</si>
  <si>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</si>
  <si>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</si>
  <si>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</si>
  <si>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</si>
  <si>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</si>
  <si>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</si>
  <si>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</si>
  <si>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</si>
  <si>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</si>
  <si>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</si>
  <si>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</si>
  <si>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</si>
  <si>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</si>
  <si>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</si>
  <si>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</si>
  <si>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</si>
  <si>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</si>
  <si>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</si>
  <si>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</si>
  <si>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</si>
  <si>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</si>
  <si>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</si>
  <si>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</si>
  <si>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</si>
  <si>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</si>
  <si>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</si>
  <si>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</si>
  <si>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</si>
  <si>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</si>
  <si>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</si>
  <si>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</si>
  <si>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</si>
  <si>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</si>
  <si>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</si>
  <si>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</si>
  <si>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</si>
  <si>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</si>
  <si>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</si>
  <si>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</si>
  <si>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</si>
  <si>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</si>
  <si>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</si>
  <si>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</si>
  <si>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</si>
  <si>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</si>
  <si>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</si>
  <si>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</si>
  <si>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</si>
  <si>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</si>
  <si>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</si>
  <si>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</si>
  <si>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</si>
  <si>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</si>
  <si>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</si>
  <si>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</si>
  <si>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</si>
  <si>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</si>
  <si>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</si>
  <si>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</si>
  <si>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</si>
  <si>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</si>
  <si>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</si>
  <si>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</si>
  <si>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</si>
  <si>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</si>
  <si>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</si>
  <si>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</si>
  <si>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</si>
  <si>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</si>
  <si>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</si>
  <si>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</si>
  <si>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</si>
  <si>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</si>
  <si>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</si>
  <si>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</si>
  <si>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</si>
  <si>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</si>
  <si>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</si>
  <si>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</si>
  <si>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</si>
  <si>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</si>
  <si>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</si>
  <si>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</si>
  <si>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</si>
  <si>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</si>
  <si>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</si>
  <si>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</si>
  <si>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</si>
  <si>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</si>
  <si>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</si>
  <si>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</si>
  <si>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</si>
  <si>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</si>
  <si>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</si>
  <si>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</si>
  <si>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</si>
  <si>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</si>
  <si>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</si>
  <si>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</si>
  <si>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</si>
  <si>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</si>
  <si>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</si>
  <si>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</si>
  <si>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</si>
  <si>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</si>
  <si>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</si>
  <si>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</si>
  <si>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</si>
  <si>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</si>
  <si>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</si>
  <si>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</si>
  <si>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</si>
  <si>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</si>
  <si>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</si>
  <si>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</si>
  <si>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</si>
  <si>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</si>
  <si>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</si>
  <si>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</si>
  <si>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</si>
  <si>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</si>
  <si>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</si>
  <si>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</si>
  <si>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</si>
  <si>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</si>
  <si>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</si>
  <si>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</si>
  <si>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</si>
  <si>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</si>
  <si>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</si>
  <si>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</si>
  <si>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</si>
  <si>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</si>
  <si>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</si>
  <si>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</si>
  <si>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</si>
  <si>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</si>
  <si>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</si>
  <si>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</si>
  <si>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</si>
  <si>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</si>
  <si>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</si>
  <si>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</si>
  <si>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</si>
  <si>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</si>
  <si>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</si>
  <si>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</si>
  <si>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</si>
  <si>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</si>
  <si>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</si>
  <si>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</si>
  <si>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</si>
  <si>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</si>
  <si>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</si>
  <si>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</si>
  <si>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</si>
  <si>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</si>
  <si>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</si>
  <si>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</si>
  <si>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</si>
  <si>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</si>
  <si>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</si>
  <si>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</si>
  <si>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</si>
  <si>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</si>
  <si>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</si>
  <si>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</si>
  <si>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</si>
  <si>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</si>
  <si>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</si>
  <si>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</si>
  <si>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</si>
  <si>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</si>
  <si>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</si>
  <si>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</si>
  <si>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</si>
  <si>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</si>
  <si>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</si>
  <si>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</si>
  <si>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</si>
  <si>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</si>
  <si>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</si>
  <si>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</si>
  <si>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</si>
  <si>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</si>
  <si>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</si>
  <si>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</si>
  <si>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</si>
  <si>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</si>
  <si>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</si>
  <si>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</si>
  <si>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</si>
  <si>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</si>
  <si>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</si>
  <si>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</si>
  <si>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</si>
  <si>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</si>
  <si>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</si>
  <si>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</si>
  <si>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</si>
  <si>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</si>
  <si>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</si>
  <si>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</si>
  <si>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</si>
  <si>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</si>
  <si>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</si>
  <si>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</si>
  <si>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</si>
  <si>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</si>
  <si>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</si>
  <si>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</si>
  <si>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</si>
  <si>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</si>
  <si>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</si>
  <si>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</si>
  <si>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</si>
  <si>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</si>
  <si>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</si>
  <si>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</si>
  <si>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</si>
  <si>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</si>
  <si>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</si>
  <si>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</si>
  <si>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</si>
  <si>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</si>
  <si>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</si>
  <si>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</si>
  <si>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</si>
  <si>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</si>
  <si>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</si>
  <si>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</si>
  <si>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</si>
  <si>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</si>
  <si>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</si>
  <si>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</si>
  <si>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</si>
  <si>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</si>
  <si>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</si>
  <si>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</si>
  <si>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</si>
  <si>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</si>
  <si>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</si>
  <si>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</si>
  <si>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</si>
  <si>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</si>
  <si>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</si>
  <si>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</si>
  <si>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</si>
  <si>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</si>
  <si>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</si>
  <si>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</si>
  <si>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</si>
  <si>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</si>
  <si>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</si>
  <si>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</si>
  <si>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</si>
  <si>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</si>
  <si>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</si>
  <si>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</si>
  <si>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</si>
  <si>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</si>
  <si>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</si>
  <si>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</si>
  <si>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</si>
  <si>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</si>
  <si>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</si>
  <si>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</si>
  <si>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</si>
  <si>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</si>
  <si>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</si>
  <si>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</si>
  <si>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</si>
  <si>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</si>
  <si>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</si>
  <si>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</si>
  <si>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</si>
  <si>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</si>
  <si>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</si>
  <si>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</si>
  <si>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</si>
  <si>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</si>
  <si>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</si>
  <si>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</si>
  <si>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</si>
  <si>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</si>
  <si>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</si>
  <si>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</si>
  <si>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</si>
  <si>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</si>
  <si>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</si>
  <si>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</si>
  <si>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</si>
  <si>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</si>
  <si>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</si>
  <si>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</si>
  <si>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</si>
  <si>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</si>
  <si>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</si>
  <si>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</si>
  <si>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</si>
  <si>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</si>
  <si>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</si>
  <si>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</si>
  <si>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</si>
  <si>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</si>
  <si>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</si>
  <si>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</si>
  <si>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</si>
  <si>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</si>
  <si>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</si>
  <si>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</si>
  <si>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</si>
  <si>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</si>
  <si>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</si>
  <si>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</si>
  <si>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</si>
  <si>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</si>
  <si>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</si>
  <si>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</si>
  <si>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</si>
  <si>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</si>
  <si>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</si>
  <si>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</si>
  <si>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</si>
  <si>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</si>
  <si>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</si>
  <si>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</si>
  <si>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</si>
  <si>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</si>
  <si>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</si>
  <si>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</si>
  <si>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</si>
  <si>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</si>
  <si>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</si>
  <si>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</si>
  <si>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</si>
  <si>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</si>
  <si>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</si>
  <si>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</si>
  <si>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</si>
  <si>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</si>
  <si>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</si>
  <si>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</si>
  <si>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</si>
  <si>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</si>
  <si>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</si>
  <si>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</si>
  <si>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</si>
  <si>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</si>
  <si>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</si>
  <si>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</si>
  <si>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</si>
  <si>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</si>
  <si>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</si>
  <si>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</si>
  <si>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</si>
  <si>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</si>
  <si>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</si>
  <si>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</si>
  <si>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</si>
  <si>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</si>
  <si>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</si>
  <si>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</si>
  <si>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</si>
  <si>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</si>
  <si>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</si>
  <si>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</si>
  <si>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</si>
  <si>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</si>
  <si>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</si>
  <si>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</si>
  <si>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</si>
  <si>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</si>
  <si>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</si>
  <si>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</si>
  <si>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</si>
  <si>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</si>
  <si>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</si>
  <si>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</si>
  <si>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</si>
  <si>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</si>
  <si>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</si>
  <si>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</si>
  <si>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</si>
  <si>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</si>
  <si>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</si>
  <si>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</si>
  <si>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</si>
  <si>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</si>
  <si>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</si>
  <si>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</si>
  <si>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</si>
  <si>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</si>
  <si>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</si>
  <si>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</si>
  <si>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</si>
  <si>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</si>
  <si>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</si>
  <si>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</si>
  <si>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</si>
  <si>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</si>
  <si>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</si>
  <si>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</si>
  <si>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</si>
  <si>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</si>
  <si>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</si>
  <si>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</si>
  <si>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</si>
  <si>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</si>
  <si>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</si>
  <si>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</si>
  <si>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</si>
  <si>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</si>
  <si>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</si>
  <si>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</si>
  <si>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</si>
  <si>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</si>
  <si>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</si>
  <si>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</si>
  <si>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</si>
  <si>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</si>
  <si>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</si>
  <si>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</si>
  <si>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</si>
  <si>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</si>
  <si>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</si>
  <si>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</si>
  <si>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</si>
  <si>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</si>
  <si>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</si>
  <si>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</si>
  <si>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</si>
  <si>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</si>
  <si>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</si>
  <si>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</si>
  <si>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</si>
  <si>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</si>
  <si>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</si>
  <si>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</si>
  <si>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</si>
  <si>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</si>
  <si>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</si>
  <si>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</si>
  <si>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</si>
  <si>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</si>
  <si>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</si>
  <si>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</si>
  <si>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</si>
  <si>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</si>
  <si>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</si>
  <si>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</si>
  <si>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</si>
  <si>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</si>
  <si>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</si>
  <si>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</si>
  <si>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</si>
  <si>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</si>
  <si>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</si>
  <si>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</si>
  <si>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</si>
  <si>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</si>
  <si>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</si>
  <si>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</si>
  <si>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</si>
  <si>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</si>
  <si>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</si>
  <si>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</si>
  <si>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</si>
  <si>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</si>
  <si>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</si>
  <si>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</si>
  <si>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</si>
  <si>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</si>
  <si>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</si>
  <si>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</si>
  <si>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</si>
  <si>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</si>
  <si>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</si>
  <si>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</si>
  <si>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</si>
  <si>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</si>
  <si>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</si>
  <si>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</si>
  <si>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</si>
  <si>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</si>
  <si>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</si>
  <si>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</si>
  <si>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</si>
  <si>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</si>
  <si>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</si>
  <si>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</si>
  <si>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</si>
  <si>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</si>
  <si>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</si>
  <si>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</si>
  <si>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</si>
  <si>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</si>
  <si>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</si>
  <si>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</si>
  <si>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</si>
  <si>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</si>
  <si>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</si>
  <si>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</si>
  <si>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</si>
  <si>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</si>
  <si>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</si>
  <si>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</si>
  <si>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</si>
  <si>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</si>
  <si>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</si>
  <si>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</si>
  <si>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</si>
  <si>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</si>
  <si>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</si>
  <si>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</si>
  <si>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</si>
  <si>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</si>
  <si>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</si>
  <si>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</si>
  <si>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</si>
  <si>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</si>
  <si>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</si>
  <si>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</si>
  <si>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</si>
  <si>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</si>
  <si>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</si>
  <si>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</si>
  <si>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</si>
  <si>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</si>
  <si>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</si>
  <si>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</si>
  <si>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</si>
  <si>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</si>
  <si>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</si>
  <si>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</si>
  <si>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</si>
  <si>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</si>
  <si>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</si>
  <si>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</si>
  <si>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</si>
  <si>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</si>
  <si>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</si>
  <si>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</si>
  <si>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</si>
  <si>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</si>
  <si>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</si>
  <si>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</si>
  <si>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</si>
  <si>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</si>
  <si>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</si>
  <si>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</si>
  <si>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</si>
  <si>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</si>
  <si>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</si>
  <si>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</si>
  <si>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</si>
  <si>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</si>
  <si>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</si>
  <si>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</si>
  <si>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</si>
  <si>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</si>
  <si>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</si>
  <si>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</si>
  <si>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</si>
  <si>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</si>
  <si>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</si>
  <si>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</si>
  <si>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</si>
  <si>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</si>
  <si>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</si>
  <si>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</si>
  <si>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</si>
  <si>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</si>
  <si>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</si>
  <si>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</si>
  <si>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</si>
  <si>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</si>
  <si>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</si>
  <si>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</si>
  <si>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</si>
  <si>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</si>
  <si>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</si>
  <si>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</si>
  <si>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</si>
  <si>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</si>
  <si>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</si>
  <si>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</si>
  <si>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</si>
  <si>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</si>
  <si>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</si>
  <si>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</si>
  <si>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</si>
  <si>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</si>
  <si>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</si>
  <si>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</si>
  <si>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</si>
  <si>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</si>
  <si>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</si>
  <si>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</si>
  <si>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</si>
  <si>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</si>
  <si>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</si>
  <si>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</si>
  <si>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</si>
  <si>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</si>
  <si>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</si>
  <si>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</si>
  <si>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</si>
  <si>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</si>
  <si>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</si>
  <si>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</si>
  <si>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</si>
  <si>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</si>
  <si>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</si>
  <si>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</si>
  <si>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</si>
  <si>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</si>
  <si>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</si>
  <si>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</si>
  <si>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</si>
  <si>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</si>
  <si>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</si>
  <si>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</si>
  <si>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</si>
  <si>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</si>
  <si>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</si>
  <si>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</si>
  <si>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</si>
  <si>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</si>
  <si>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</si>
  <si>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</si>
  <si>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</si>
  <si>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</si>
  <si>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</si>
  <si>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</si>
  <si>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</si>
  <si>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</si>
  <si>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</si>
  <si>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</si>
  <si>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</si>
  <si>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</si>
  <si>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</si>
  <si>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</si>
  <si>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</si>
  <si>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</si>
  <si>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</si>
  <si>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</si>
  <si>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</si>
  <si>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</si>
  <si>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</si>
  <si>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</si>
  <si>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</si>
  <si>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</si>
  <si>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</si>
  <si>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</si>
  <si>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</si>
  <si>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</si>
  <si>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</si>
  <si>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</si>
  <si>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</si>
  <si>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</si>
  <si>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</si>
  <si>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</si>
  <si>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</si>
  <si>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</si>
  <si>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</si>
  <si>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</si>
  <si>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</si>
  <si>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</si>
  <si>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</si>
  <si>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</si>
  <si>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</si>
  <si>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</si>
  <si>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</si>
  <si>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</si>
  <si>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</si>
  <si>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</si>
  <si>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</si>
  <si>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</si>
  <si>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</si>
  <si>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</si>
  <si>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</si>
  <si>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</si>
  <si>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</si>
  <si>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</si>
  <si>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</si>
  <si>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</si>
  <si>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</si>
  <si>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</si>
  <si>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</si>
  <si>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</si>
  <si>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</si>
  <si>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</si>
  <si>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</si>
  <si>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</si>
  <si>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</si>
  <si>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</si>
  <si>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</si>
  <si>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</si>
  <si>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</si>
  <si>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</si>
  <si>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</si>
  <si>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</si>
  <si>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</si>
  <si>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</si>
  <si>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</si>
  <si>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</si>
  <si>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</si>
  <si>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</si>
  <si>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</si>
  <si>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</si>
  <si>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</si>
  <si>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</si>
  <si>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</si>
  <si>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</si>
  <si>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</si>
  <si>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</si>
  <si>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</si>
  <si>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</si>
  <si>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</si>
  <si>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</si>
  <si>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</si>
  <si>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</si>
  <si>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</si>
  <si>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</si>
  <si>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</si>
  <si>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</si>
  <si>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</si>
  <si>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</si>
  <si>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</si>
  <si>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</si>
  <si>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</si>
  <si>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</si>
  <si>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</si>
  <si>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</si>
  <si>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</si>
  <si>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</si>
  <si>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</si>
  <si>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</si>
  <si>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</si>
  <si>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</si>
  <si>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</si>
  <si>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</si>
  <si>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</si>
  <si>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</si>
  <si>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</si>
  <si>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</si>
  <si>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</si>
  <si>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</si>
  <si>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</si>
  <si>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</si>
  <si>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</si>
  <si>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</si>
  <si>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</si>
  <si>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</si>
  <si>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</si>
  <si>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</si>
  <si>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</si>
  <si>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</si>
  <si>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</si>
  <si>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</si>
  <si>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</si>
  <si>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</si>
  <si>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</si>
  <si>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</si>
  <si>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</si>
  <si>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</si>
  <si>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</si>
  <si>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</si>
  <si>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</si>
  <si>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</si>
  <si>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</si>
  <si>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</si>
  <si>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</si>
  <si>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</si>
  <si>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</si>
  <si>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</si>
  <si>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</si>
  <si>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</si>
  <si>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</si>
  <si>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</si>
  <si>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</si>
  <si>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</si>
  <si>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</si>
  <si>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</si>
  <si>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</si>
  <si>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</si>
  <si>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</si>
  <si>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</si>
  <si>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</si>
  <si>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</si>
  <si>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</si>
  <si>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</si>
  <si>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</si>
  <si>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</si>
  <si>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</si>
  <si>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</si>
  <si>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</si>
  <si>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</si>
  <si>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</si>
  <si>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</si>
  <si>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</si>
  <si>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</si>
  <si>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</si>
  <si>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</si>
  <si>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</si>
  <si>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</si>
  <si>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</si>
  <si>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</si>
  <si>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</si>
  <si>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</si>
  <si>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</si>
  <si>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</si>
  <si>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</si>
  <si>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</si>
  <si>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</si>
  <si>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</si>
  <si>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</si>
  <si>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</si>
  <si>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</si>
  <si>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</si>
  <si>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</si>
  <si>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</si>
  <si>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</si>
  <si>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</si>
  <si>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</si>
  <si>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</si>
  <si>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</si>
  <si>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</si>
  <si>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</si>
  <si>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</si>
  <si>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</si>
  <si>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</si>
  <si>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</si>
  <si>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</si>
  <si>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</si>
  <si>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</si>
  <si>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</si>
  <si>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</si>
  <si>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</si>
  <si>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</si>
  <si>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</si>
  <si>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</si>
  <si>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</si>
  <si>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</si>
  <si>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</si>
  <si>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</si>
  <si>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</si>
  <si>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</si>
  <si>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</si>
  <si>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</si>
  <si>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</si>
  <si>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</si>
  <si>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</si>
  <si>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</si>
  <si>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</si>
  <si>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</si>
  <si>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</si>
  <si>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</si>
  <si>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</si>
  <si>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</si>
  <si>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</si>
  <si>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</si>
  <si>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</si>
  <si>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</si>
  <si>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</si>
  <si>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</si>
  <si>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</si>
  <si>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</si>
  <si>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</si>
  <si>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</si>
  <si>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</si>
  <si>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</si>
  <si>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</si>
  <si>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</si>
  <si>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</si>
  <si>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</si>
  <si>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</si>
  <si>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</si>
  <si>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</si>
  <si>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</si>
  <si>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</si>
  <si>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</si>
  <si>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</si>
  <si>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</si>
  <si>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</si>
  <si>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</si>
  <si>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</si>
  <si>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</si>
  <si>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</si>
  <si>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</si>
  <si>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</si>
  <si>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</si>
  <si>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</si>
  <si>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</si>
  <si>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</si>
  <si>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</si>
  <si>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</si>
  <si>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</si>
  <si>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</si>
  <si>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</si>
  <si>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</si>
  <si>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</si>
  <si>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</si>
  <si>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</si>
  <si>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</si>
  <si>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</si>
  <si>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</si>
  <si>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</si>
  <si>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</si>
  <si>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</si>
  <si>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</si>
  <si>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</si>
  <si>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</si>
  <si>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</si>
  <si>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</si>
  <si>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</si>
  <si>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</si>
  <si>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</si>
  <si>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</si>
  <si>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</si>
  <si>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</si>
  <si>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</si>
  <si>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</si>
  <si>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</si>
  <si>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</si>
  <si>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</si>
  <si>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</si>
  <si>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</si>
  <si>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</si>
  <si>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</si>
  <si>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</si>
  <si>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</si>
  <si>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</si>
  <si>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</si>
  <si>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</si>
  <si>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</si>
  <si>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</si>
  <si>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</si>
  <si>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</si>
  <si>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</si>
  <si>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</si>
  <si>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</si>
  <si>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</si>
  <si>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</si>
  <si>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</si>
  <si>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</si>
  <si>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</si>
  <si>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</si>
  <si>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</si>
  <si>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</si>
  <si>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</si>
  <si>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</si>
  <si>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</si>
  <si>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</si>
  <si>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</si>
  <si>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</si>
  <si>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</si>
  <si>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</si>
  <si>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</si>
  <si>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</si>
  <si>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</si>
  <si>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</si>
  <si>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</si>
  <si>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</si>
  <si>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</si>
  <si>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</si>
  <si>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</si>
  <si>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</si>
  <si>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</si>
  <si>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</si>
  <si>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</si>
  <si>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</si>
  <si>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</si>
  <si>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</si>
  <si>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</si>
  <si>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</si>
  <si>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</si>
  <si>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</si>
  <si>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</si>
  <si>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</si>
  <si>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</si>
  <si>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</si>
  <si>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</si>
  <si>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</si>
  <si>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</si>
  <si>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</si>
  <si>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</si>
  <si>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</si>
  <si>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</si>
  <si>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</si>
  <si>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</si>
  <si>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</si>
  <si>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</si>
  <si>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</si>
  <si>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</si>
  <si>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</si>
  <si>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</si>
  <si>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</si>
  <si>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</si>
  <si>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</si>
  <si>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</si>
  <si>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</si>
  <si>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</si>
  <si>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</si>
  <si>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</si>
  <si>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</si>
  <si>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</si>
  <si>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</si>
  <si>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</si>
  <si>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</si>
  <si>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</si>
  <si>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</si>
  <si>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</si>
  <si>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</si>
  <si>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</si>
  <si>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</si>
  <si>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</si>
  <si>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</si>
  <si>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</si>
  <si>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</si>
  <si>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</si>
  <si>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</si>
  <si>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</si>
  <si>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</si>
  <si>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</si>
  <si>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</si>
  <si>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</si>
  <si>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</si>
  <si>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</si>
  <si>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</si>
  <si>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</si>
  <si>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</si>
  <si>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</si>
  <si>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</si>
  <si>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</si>
  <si>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</si>
  <si>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</si>
  <si>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</si>
  <si>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</si>
  <si>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</si>
  <si>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</si>
  <si>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</si>
  <si>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</si>
  <si>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</si>
  <si>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</si>
  <si>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</si>
  <si>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</si>
  <si>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</si>
  <si>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</si>
  <si>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</si>
  <si>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</si>
  <si>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</si>
  <si>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</si>
  <si>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</si>
  <si>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</si>
  <si>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</si>
  <si>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</si>
  <si>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</si>
  <si>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</si>
  <si>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</si>
  <si>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</si>
  <si>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</si>
  <si>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</si>
  <si>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</si>
  <si>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</si>
  <si>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</si>
  <si>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</si>
  <si>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</si>
  <si>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</si>
  <si>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</si>
  <si>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</si>
  <si>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</si>
  <si>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</si>
  <si>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</si>
  <si>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</si>
  <si>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</si>
  <si>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</si>
  <si>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</si>
  <si>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</si>
  <si>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</si>
  <si>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</si>
  <si>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</si>
  <si>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</si>
  <si>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</si>
  <si>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</si>
  <si>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</si>
  <si>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</si>
  <si>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</si>
  <si>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</si>
  <si>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</si>
  <si>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</si>
  <si>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</si>
  <si>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</si>
  <si>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</si>
  <si>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</si>
  <si>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</si>
  <si>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</si>
  <si>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</si>
  <si>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</si>
  <si>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</si>
  <si>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</si>
  <si>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</si>
  <si>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</si>
  <si>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</si>
  <si>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</si>
  <si>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</si>
  <si>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</si>
  <si>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</si>
  <si>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</si>
  <si>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</si>
  <si>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</si>
  <si>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</si>
  <si>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</si>
  <si>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</si>
  <si>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</si>
  <si>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</si>
  <si>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</si>
  <si>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</si>
  <si>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</si>
  <si>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</si>
  <si>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</si>
  <si>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</si>
  <si>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</si>
  <si>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</si>
  <si>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</si>
  <si>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</si>
  <si>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</si>
  <si>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</si>
  <si>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</si>
  <si>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</si>
  <si>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</si>
  <si>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</si>
  <si>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</si>
  <si>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</si>
  <si>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</si>
  <si>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</si>
  <si>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</si>
  <si>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</si>
  <si>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</si>
  <si>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</si>
  <si>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</si>
  <si>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</si>
  <si>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</si>
  <si>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</si>
  <si>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</si>
  <si>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</si>
  <si>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</si>
  <si>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</si>
  <si>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</si>
  <si>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</si>
  <si>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</si>
  <si>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</si>
  <si>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</si>
  <si>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</si>
  <si>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</si>
  <si>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</si>
  <si>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</si>
  <si>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</si>
  <si>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</si>
  <si>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</si>
  <si>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</si>
  <si>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</si>
  <si>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</si>
  <si>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</si>
  <si>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</si>
  <si>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</si>
  <si>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</si>
  <si>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</si>
  <si>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</si>
  <si>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</si>
  <si>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</si>
  <si>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</si>
  <si>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</si>
  <si>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</si>
  <si>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</si>
  <si>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</si>
  <si>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</si>
  <si>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</si>
  <si>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</si>
  <si>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</si>
  <si>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</si>
  <si>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</si>
  <si>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</si>
  <si>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</si>
  <si>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</si>
  <si>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</si>
  <si>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</si>
  <si>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</si>
  <si>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</si>
  <si>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</si>
  <si>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</si>
  <si>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</si>
  <si>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</si>
  <si>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</si>
  <si>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</si>
  <si>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</si>
  <si>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</si>
  <si>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</si>
  <si>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</si>
  <si>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</si>
  <si>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</si>
  <si>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</si>
  <si>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</si>
  <si>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</si>
  <si>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</si>
  <si>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</si>
  <si>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</si>
  <si>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</si>
  <si>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</si>
  <si>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</si>
  <si>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</si>
  <si>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</si>
  <si>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</si>
  <si>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</si>
  <si>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</si>
  <si>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</si>
  <si>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</si>
  <si>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</si>
  <si>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</si>
  <si>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</si>
  <si>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</si>
  <si>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</si>
  <si>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</si>
  <si>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</si>
  <si>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</si>
  <si>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</si>
  <si>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</si>
  <si>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</si>
  <si>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</si>
  <si>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</si>
  <si>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</si>
  <si>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</si>
  <si>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</si>
  <si>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</si>
  <si>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</si>
  <si>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</si>
  <si>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</si>
  <si>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</si>
  <si>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</si>
  <si>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</si>
  <si>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</si>
  <si>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</si>
  <si>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</si>
  <si>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</si>
  <si>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</si>
  <si>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</si>
  <si>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</si>
  <si>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</si>
  <si>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</si>
  <si>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</si>
  <si>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</si>
  <si>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</si>
  <si>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</si>
  <si>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</si>
  <si>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</si>
  <si>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</si>
  <si>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</si>
  <si>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</si>
  <si>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</si>
  <si>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</si>
  <si>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</si>
  <si>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</si>
  <si>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</si>
  <si>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</si>
  <si>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</si>
  <si>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</si>
  <si>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</si>
  <si>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</si>
  <si>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</si>
  <si>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</si>
  <si>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</si>
  <si>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</si>
  <si>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</si>
  <si>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</si>
  <si>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</si>
  <si>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</si>
  <si>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</si>
  <si>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</si>
  <si>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</si>
  <si>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</si>
  <si>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</si>
  <si>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</si>
  <si>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</si>
  <si>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</si>
  <si>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</si>
  <si>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</si>
  <si>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</si>
  <si>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</si>
  <si>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</si>
  <si>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</si>
  <si>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</si>
  <si>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</si>
  <si>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</si>
  <si>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</si>
  <si>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</si>
  <si>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</si>
  <si>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</si>
  <si>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</si>
  <si>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</si>
  <si>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</si>
  <si>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</si>
  <si>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</si>
  <si>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</si>
  <si>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</si>
  <si>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</si>
  <si>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</si>
  <si>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</si>
  <si>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</si>
  <si>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</si>
  <si>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</si>
  <si>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</si>
  <si>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</si>
  <si>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</si>
  <si>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</si>
  <si>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</si>
  <si>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</si>
  <si>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</si>
  <si>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</si>
  <si>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</si>
  <si>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</si>
  <si>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</si>
  <si>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</si>
  <si>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</si>
  <si>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</si>
  <si>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</si>
  <si>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</si>
  <si>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</si>
  <si>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</si>
  <si>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</si>
  <si>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</si>
  <si>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</si>
  <si>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</si>
  <si>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</si>
  <si>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</si>
  <si>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</si>
  <si>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</si>
  <si>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</si>
  <si>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</si>
  <si>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</si>
  <si>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</si>
  <si>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</si>
  <si>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</si>
  <si>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</si>
  <si>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</si>
  <si>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</si>
  <si>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</si>
  <si>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</si>
  <si>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</si>
  <si>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</si>
  <si>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</si>
  <si>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</si>
  <si>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</si>
  <si>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</si>
  <si>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</si>
  <si>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</si>
  <si>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</si>
  <si>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</si>
  <si>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</si>
  <si>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</si>
  <si>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</si>
  <si>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</si>
  <si>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</si>
  <si>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</si>
  <si>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</si>
  <si>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</si>
  <si>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</si>
  <si>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</si>
  <si>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</si>
  <si>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</si>
  <si>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</si>
  <si>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</si>
  <si>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</si>
  <si>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</si>
  <si>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</si>
  <si>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</si>
  <si>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</si>
  <si>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</si>
  <si>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</si>
  <si>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</si>
  <si>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</si>
  <si>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</si>
  <si>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</si>
  <si>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</si>
  <si>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</si>
  <si>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</si>
  <si>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</si>
  <si>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</si>
  <si>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</si>
  <si>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</si>
  <si>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</si>
  <si>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</si>
  <si>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</si>
  <si>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</si>
  <si>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</si>
  <si>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</si>
  <si>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</si>
  <si>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</si>
  <si>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</si>
  <si>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</si>
  <si>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</si>
  <si>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</si>
  <si>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</si>
  <si>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</si>
  <si>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</si>
  <si>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</si>
  <si>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</si>
  <si>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</si>
  <si>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</si>
  <si>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</si>
  <si>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</si>
  <si>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</si>
  <si>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</si>
  <si>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</si>
  <si>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</si>
  <si>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</si>
  <si>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</si>
  <si>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</si>
  <si>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</si>
  <si>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</si>
  <si>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</si>
  <si>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</si>
  <si>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</si>
  <si>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</si>
  <si>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</si>
  <si>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</si>
  <si>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</si>
  <si>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</si>
  <si>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</si>
  <si>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</si>
  <si>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</si>
  <si>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</si>
  <si>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</si>
  <si>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</si>
  <si>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</si>
  <si>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</si>
  <si>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</si>
  <si>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</si>
  <si>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</si>
  <si>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</si>
  <si>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</si>
  <si>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</si>
  <si>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</si>
  <si>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</si>
  <si>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</si>
  <si>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</si>
  <si>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</si>
  <si>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</si>
  <si>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</si>
  <si>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</si>
  <si>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</si>
  <si>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</si>
  <si>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</si>
  <si>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</si>
  <si>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</si>
  <si>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</si>
  <si>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</si>
  <si>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</si>
  <si>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</si>
  <si>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</si>
  <si>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</si>
  <si>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</si>
  <si>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</si>
  <si>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</si>
  <si>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</si>
  <si>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</si>
  <si>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</si>
  <si>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</si>
  <si>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</si>
  <si>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</si>
  <si>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</si>
  <si>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</si>
  <si>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</si>
  <si>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</si>
  <si>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</si>
  <si>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</si>
  <si>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</si>
  <si>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</si>
  <si>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</si>
  <si>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</si>
  <si>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</si>
  <si>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</si>
  <si>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</si>
  <si>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</si>
  <si>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</si>
  <si>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</si>
  <si>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</si>
  <si>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</si>
  <si>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</si>
  <si>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</si>
  <si>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</si>
  <si>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</si>
  <si>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</si>
  <si>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</si>
  <si>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</si>
  <si>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</si>
  <si>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</si>
  <si>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</si>
  <si>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</si>
  <si>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</si>
  <si>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</si>
  <si>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</si>
  <si>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</si>
  <si>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</si>
  <si>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</si>
  <si>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</si>
  <si>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</si>
  <si>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</si>
  <si>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</si>
  <si>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</si>
  <si>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</si>
  <si>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</si>
  <si>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</si>
  <si>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</si>
  <si>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</si>
  <si>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</si>
  <si>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</si>
  <si>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</si>
  <si>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</si>
  <si>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</si>
  <si>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</si>
  <si>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</si>
  <si>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</si>
  <si>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</si>
  <si>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</si>
  <si>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</si>
  <si>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</si>
  <si>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</si>
  <si>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</si>
  <si>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</si>
  <si>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</si>
  <si>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</si>
  <si>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</si>
  <si>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</si>
  <si>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</si>
  <si>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</si>
  <si>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</si>
  <si>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</si>
  <si>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</si>
  <si>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</si>
  <si>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</si>
  <si>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</si>
  <si>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</si>
  <si>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</si>
  <si>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</si>
  <si>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</si>
  <si>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</si>
  <si>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</si>
  <si>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</si>
  <si>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</si>
  <si>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</si>
  <si>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</si>
  <si>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</si>
  <si>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</si>
  <si>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</si>
  <si>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</si>
  <si>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</si>
  <si>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</si>
  <si>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</si>
  <si>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</si>
  <si>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</si>
  <si>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</si>
  <si>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</si>
  <si>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</si>
  <si>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</si>
  <si>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</si>
  <si>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</si>
  <si>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</si>
  <si>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</si>
  <si>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</si>
  <si>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</si>
  <si>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</si>
  <si>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</si>
  <si>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</si>
  <si>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</si>
  <si>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</si>
  <si>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</si>
  <si>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</si>
  <si>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</si>
  <si>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</si>
  <si>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</si>
  <si>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</si>
  <si>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</si>
  <si>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</si>
  <si>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</si>
  <si>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</si>
  <si>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</si>
  <si>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</si>
  <si>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</si>
  <si>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</si>
  <si>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</si>
  <si>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</si>
  <si>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</si>
  <si>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</si>
  <si>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</si>
  <si>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</si>
  <si>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</si>
  <si>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</si>
  <si>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</si>
  <si>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</si>
  <si>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</si>
  <si>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</si>
  <si>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</si>
  <si>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</si>
  <si>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</si>
  <si>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</si>
  <si>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</si>
  <si>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</si>
  <si>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</si>
  <si>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</si>
  <si>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</si>
  <si>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</si>
  <si>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</si>
  <si>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</si>
  <si>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</si>
  <si>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</si>
  <si>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</si>
  <si>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</si>
  <si>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</si>
  <si>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</si>
  <si>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</si>
  <si>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</si>
  <si>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</si>
  <si>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</si>
  <si>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</si>
  <si>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</si>
  <si>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</si>
  <si>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</si>
  <si>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</si>
  <si>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</si>
  <si>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</si>
  <si>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</si>
  <si>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</si>
  <si>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</si>
  <si>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</si>
  <si>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</si>
  <si>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</si>
  <si>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</si>
  <si>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</si>
  <si>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</si>
  <si>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</si>
  <si>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</si>
  <si>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</si>
  <si>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</si>
  <si>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</si>
  <si>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</si>
  <si>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</si>
  <si>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</si>
  <si>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</si>
  <si>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</si>
  <si>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</si>
  <si>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</si>
  <si>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</si>
  <si>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</si>
  <si>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</si>
  <si>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</si>
  <si>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</si>
  <si>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</si>
  <si>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</si>
  <si>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</si>
  <si>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</si>
  <si>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</si>
  <si>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</si>
  <si>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</si>
  <si>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</si>
  <si>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</si>
  <si>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</si>
  <si>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</si>
  <si>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</si>
  <si>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</si>
  <si>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</si>
  <si>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</si>
  <si>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</si>
  <si>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</si>
  <si>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</si>
  <si>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</si>
  <si>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</si>
  <si>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</si>
  <si>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</si>
  <si>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</si>
  <si>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</si>
  <si>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</si>
  <si>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</si>
  <si>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</si>
  <si>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</si>
  <si>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</si>
  <si>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</si>
  <si>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</si>
  <si>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</si>
  <si>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</si>
  <si>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</si>
  <si>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</si>
  <si>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</si>
  <si>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</si>
  <si>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</si>
  <si>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</si>
  <si>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</si>
  <si>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</si>
  <si>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</si>
  <si>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</si>
  <si>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</si>
  <si>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</si>
  <si>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</si>
  <si>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</si>
  <si>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</si>
  <si>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</si>
  <si>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</si>
  <si>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</si>
  <si>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</si>
  <si>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</si>
  <si>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</si>
  <si>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</si>
  <si>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</si>
  <si>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</si>
  <si>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</si>
  <si>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</si>
  <si>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</si>
  <si>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</si>
  <si>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</si>
  <si>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</si>
  <si>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</si>
  <si>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</si>
  <si>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</si>
  <si>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</si>
  <si>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</si>
  <si>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</si>
  <si>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</si>
  <si>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</si>
  <si>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</si>
  <si>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</si>
  <si>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</si>
  <si>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</si>
  <si>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</si>
  <si>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</si>
  <si>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</si>
  <si>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</si>
  <si>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</si>
  <si>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</si>
  <si>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</si>
  <si>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</si>
  <si>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</si>
  <si>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</si>
  <si>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</si>
  <si>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</si>
  <si>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</si>
  <si>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</si>
  <si>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</si>
  <si>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</si>
  <si>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</si>
  <si>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</si>
  <si>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</si>
  <si>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</si>
  <si>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</si>
  <si>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</si>
  <si>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</si>
  <si>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</si>
  <si>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</si>
  <si>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</si>
  <si>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</si>
  <si>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</si>
  <si>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</si>
  <si>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</si>
  <si>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</si>
  <si>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</si>
  <si>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</si>
  <si>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</si>
  <si>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</si>
  <si>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</si>
  <si>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</si>
  <si>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</si>
  <si>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</si>
  <si>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</si>
  <si>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</si>
  <si>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</si>
  <si>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</si>
  <si>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</si>
  <si>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</si>
  <si>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</si>
  <si>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</si>
  <si>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</si>
  <si>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</si>
  <si>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</si>
  <si>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</si>
  <si>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</si>
  <si>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</si>
  <si>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</si>
  <si>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</si>
  <si>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</si>
  <si>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</si>
  <si>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</si>
  <si>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</si>
  <si>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</si>
  <si>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</si>
  <si>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</si>
  <si>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</si>
  <si>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</si>
  <si>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</si>
  <si>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</si>
  <si>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</si>
  <si>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</si>
  <si>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</si>
  <si>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</si>
  <si>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</si>
  <si>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</si>
  <si>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</si>
  <si>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</si>
  <si>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</si>
  <si>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</si>
  <si>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</si>
  <si>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</si>
  <si>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</si>
  <si>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</si>
  <si>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</si>
  <si>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</si>
  <si>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</si>
  <si>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</si>
  <si>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</si>
  <si>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</si>
  <si>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</si>
  <si>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</si>
  <si>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</si>
  <si>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</si>
  <si>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</si>
  <si>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</si>
  <si>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</si>
  <si>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</si>
  <si>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</si>
  <si>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</si>
  <si>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</si>
  <si>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</si>
  <si>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</si>
  <si>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</si>
  <si>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</si>
  <si>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</si>
  <si>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</si>
  <si>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</si>
  <si>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</si>
  <si>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</si>
  <si>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</si>
  <si>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</si>
  <si>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</si>
  <si>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</si>
  <si>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</si>
  <si>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</si>
  <si>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</si>
  <si>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</si>
  <si>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</si>
  <si>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</si>
  <si>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</si>
  <si>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</si>
  <si>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</si>
  <si>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</si>
  <si>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</si>
  <si>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</si>
  <si>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</si>
  <si>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</si>
  <si>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</si>
  <si>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</si>
  <si>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</si>
  <si>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</si>
  <si>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</si>
  <si>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</si>
  <si>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</si>
  <si>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</si>
  <si>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</si>
  <si>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</si>
  <si>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</si>
  <si>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</si>
  <si>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</si>
  <si>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</si>
  <si>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</si>
  <si>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</si>
  <si>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</si>
  <si>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</si>
  <si>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</si>
  <si>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</si>
  <si>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</si>
  <si>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</si>
  <si>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</si>
  <si>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</si>
  <si>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</si>
  <si>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</si>
  <si>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</si>
  <si>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</si>
  <si>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</si>
  <si>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</si>
  <si>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</si>
  <si>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</si>
  <si>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</si>
  <si>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</si>
  <si>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</si>
  <si>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</si>
  <si>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</si>
  <si>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</si>
  <si>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</si>
  <si>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</si>
  <si>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</si>
  <si>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</si>
  <si>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</si>
  <si>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</si>
  <si>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</si>
  <si>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</si>
  <si>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</si>
  <si>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</si>
  <si>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</si>
  <si>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</si>
  <si>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</si>
  <si>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</si>
  <si>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</si>
  <si>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</si>
  <si>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</si>
  <si>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</si>
  <si>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</si>
  <si>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</si>
  <si>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</si>
  <si>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</si>
  <si>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</si>
  <si>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</si>
  <si>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</si>
  <si>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</si>
  <si>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</si>
  <si>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</si>
  <si>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</si>
  <si>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</si>
  <si>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</si>
  <si>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</si>
  <si>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</si>
  <si>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</si>
  <si>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</si>
  <si>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</si>
  <si>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</si>
  <si>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</si>
  <si>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</si>
  <si>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</si>
  <si>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</si>
  <si>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</si>
  <si>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</si>
  <si>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</si>
  <si>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</si>
  <si>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</si>
  <si>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</si>
  <si>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</si>
  <si>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</si>
  <si>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</si>
  <si>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</si>
  <si>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</si>
  <si>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</si>
  <si>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</si>
  <si>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</si>
  <si>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</si>
  <si>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</si>
  <si>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</si>
  <si>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</si>
  <si>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</si>
  <si>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</si>
  <si>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</si>
  <si>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</si>
  <si>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</si>
  <si>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</si>
  <si>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</si>
  <si>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</si>
  <si>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</si>
  <si>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</si>
  <si>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</si>
  <si>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</si>
  <si>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</si>
  <si>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</si>
  <si>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</si>
  <si>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</si>
  <si>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</si>
  <si>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</si>
  <si>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</si>
  <si>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</si>
  <si>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</si>
  <si>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</si>
  <si>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</si>
  <si>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</si>
  <si>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</si>
  <si>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</si>
  <si>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</si>
  <si>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</si>
  <si>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</si>
  <si>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</si>
  <si>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</si>
  <si>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</si>
  <si>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</si>
  <si>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</si>
  <si>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</si>
  <si>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</si>
  <si>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</si>
  <si>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</si>
  <si>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</si>
  <si>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</si>
  <si>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</si>
  <si>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</si>
  <si>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</si>
  <si>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</si>
  <si>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</si>
  <si>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</si>
  <si>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</si>
  <si>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</si>
  <si>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</si>
  <si>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</si>
  <si>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</si>
  <si>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</si>
  <si>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</si>
  <si>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</si>
  <si>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</si>
  <si>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</si>
  <si>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</si>
  <si>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</si>
  <si>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</si>
  <si>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</si>
  <si>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</si>
  <si>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</si>
  <si>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</si>
  <si>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</si>
  <si>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</si>
  <si>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</si>
  <si>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</si>
  <si>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</si>
  <si>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</si>
  <si>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</si>
  <si>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</si>
  <si>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</si>
  <si>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</si>
  <si>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</si>
  <si>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</si>
  <si>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</si>
  <si>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</si>
  <si>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</si>
  <si>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</si>
  <si>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</si>
  <si>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</si>
  <si>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</si>
  <si>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</si>
  <si>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</si>
  <si>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</si>
  <si>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</si>
  <si>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</si>
  <si>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</si>
  <si>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</si>
  <si>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</si>
  <si>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</si>
  <si>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</si>
  <si>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</si>
  <si>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</si>
  <si>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</si>
  <si>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</si>
  <si>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</si>
  <si>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</si>
  <si>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</si>
  <si>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</si>
  <si>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</si>
  <si>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</si>
  <si>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</si>
  <si>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</si>
  <si>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</si>
  <si>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</si>
  <si>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</si>
  <si>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</si>
  <si>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</si>
  <si>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</si>
  <si>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</si>
  <si>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</si>
  <si>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</si>
  <si>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</si>
  <si>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</si>
  <si>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</si>
  <si>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</si>
  <si>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</si>
  <si>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</si>
  <si>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</si>
  <si>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</si>
  <si>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</si>
  <si>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</si>
  <si>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</si>
  <si>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</si>
  <si>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</si>
  <si>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</si>
  <si>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</si>
  <si>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</si>
  <si>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</si>
  <si>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</si>
  <si>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</si>
  <si>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2021-73-10001816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</si>
</sst>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M20" sqref="M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9" t="str">
        <f>HYPERLINK("#MI_Oferente_Singular!A114","CAPACIDAD RESIDUAL")</f>
        <v>CAPACIDAD RESIDUAL</v>
      </c>
      <c r="F8" s="180"/>
      <c r="G8" s="181"/>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9" t="str">
        <f>HYPERLINK("#MI_Oferente_Singular!A162","TALENTO HUMANO")</f>
        <v>TALENTO HUMANO</v>
      </c>
      <c r="F9" s="180"/>
      <c r="G9" s="181"/>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9" t="str">
        <f>HYPERLINK("#MI_Oferente_Singular!F162","INFRAESTRUCTURA")</f>
        <v>INFRAESTRUCTURA</v>
      </c>
      <c r="F10" s="180"/>
      <c r="G10" s="181"/>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05" t="s">
        <v>8</v>
      </c>
      <c r="M15" s="20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182"/>
      <c r="I20" s="140" t="s">
        <v>986</v>
      </c>
      <c r="J20" s="141" t="s">
        <v>1022</v>
      </c>
      <c r="K20" s="142">
        <v>1497828622</v>
      </c>
      <c r="L20" s="143"/>
      <c r="M20" s="143">
        <v>44561</v>
      </c>
      <c r="N20" s="126">
        <f>+(M20-L20)/30</f>
        <v>1485.3666666666666</v>
      </c>
      <c r="O20" s="129"/>
      <c r="U20" s="125"/>
      <c r="V20" s="105">
        <f ca="1">NOW()</f>
        <v>44193.683918634262</v>
      </c>
      <c r="W20" s="105">
        <f ca="1">NOW()</f>
        <v>44193.683918634262</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0"/>
      <c r="I37" s="121"/>
      <c r="J37" s="121"/>
      <c r="K37" s="121"/>
      <c r="L37" s="121"/>
      <c r="M37" s="121"/>
      <c r="N37" s="121"/>
      <c r="O37" s="122"/>
    </row>
    <row r="38" spans="1:16" ht="21" customHeight="1" x14ac:dyDescent="0.25">
      <c r="A38" s="9"/>
      <c r="B38" s="174" t="str">
        <f>VLOOKUP(B20,EAS!A2:B1439,2,0)</f>
        <v>ASOCIACIÓN CAMPO VERDE DEL CHOCO</v>
      </c>
      <c r="C38" s="174"/>
      <c r="D38" s="174"/>
      <c r="E38" s="174"/>
      <c r="F38" s="174"/>
      <c r="G38" s="5"/>
      <c r="H38" s="123"/>
      <c r="I38" s="186" t="s">
        <v>7</v>
      </c>
      <c r="J38" s="186"/>
      <c r="K38" s="186"/>
      <c r="L38" s="186"/>
      <c r="M38" s="186"/>
      <c r="N38" s="186"/>
      <c r="O38" s="124"/>
    </row>
    <row r="39" spans="1:16" ht="42.95" customHeight="1" thickBot="1" x14ac:dyDescent="0.3">
      <c r="A39" s="10"/>
      <c r="B39" s="11"/>
      <c r="C39" s="11"/>
      <c r="D39" s="11"/>
      <c r="E39" s="11"/>
      <c r="F39" s="11"/>
      <c r="G39" s="11"/>
      <c r="H39" s="10"/>
      <c r="I39" s="218" t="s">
        <v>2743</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58"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5"/>
      <c r="Z178" s="156" t="str">
        <f>IF(Y178&gt;0,SUM(E180+Y178),"")</f>
        <v/>
      </c>
      <c r="AA178" s="19"/>
      <c r="AB178" s="19"/>
    </row>
    <row r="179" spans="1:28" ht="23.25" x14ac:dyDescent="0.25">
      <c r="A179" s="9"/>
      <c r="B179" s="217" t="s">
        <v>2669</v>
      </c>
      <c r="C179" s="217"/>
      <c r="D179" s="217"/>
      <c r="E179" s="162">
        <v>0.02</v>
      </c>
      <c r="F179" s="161">
        <v>2.1999999999999999E-2</v>
      </c>
      <c r="G179" s="156">
        <f>IF(F179&gt;0,SUM(E179+F179),"")</f>
        <v>4.1999999999999996E-2</v>
      </c>
      <c r="H179" s="5"/>
      <c r="I179" s="217" t="s">
        <v>2671</v>
      </c>
      <c r="J179" s="217"/>
      <c r="K179" s="217"/>
      <c r="L179" s="217"/>
      <c r="M179" s="163">
        <v>2.5000000000000001E-2</v>
      </c>
      <c r="O179" s="8"/>
      <c r="Q179" s="19"/>
      <c r="R179" s="150">
        <f>IF(M179&gt;0,SUM(L179+M179),"")</f>
        <v>2.5000000000000001E-2</v>
      </c>
      <c r="T179" s="19"/>
      <c r="U179" s="173" t="s">
        <v>1166</v>
      </c>
      <c r="V179" s="173"/>
      <c r="W179" s="173"/>
      <c r="X179" s="24">
        <v>0.02</v>
      </c>
      <c r="Y179" s="155"/>
      <c r="Z179" s="156" t="str">
        <f>IF(Y179&gt;0,SUM(E181+Y179),"")</f>
        <v/>
      </c>
      <c r="AA179" s="19"/>
      <c r="AB179" s="19"/>
    </row>
    <row r="180" spans="1:28" ht="23.25" hidden="1" x14ac:dyDescent="0.25">
      <c r="A180" s="9"/>
      <c r="B180" s="197"/>
      <c r="C180" s="197"/>
      <c r="D180" s="197"/>
      <c r="E180" s="160"/>
      <c r="H180" s="5"/>
      <c r="I180" s="197"/>
      <c r="J180" s="197"/>
      <c r="K180" s="197"/>
      <c r="L180" s="197"/>
      <c r="M180" s="5"/>
      <c r="O180" s="8"/>
      <c r="Q180" s="19"/>
      <c r="R180" s="150" t="str">
        <f>IF(S180&gt;0,SUM(L180+S180),"")</f>
        <v/>
      </c>
      <c r="S180" s="155"/>
      <c r="T180" s="19"/>
      <c r="U180" s="173" t="s">
        <v>1167</v>
      </c>
      <c r="V180" s="173"/>
      <c r="W180" s="173"/>
      <c r="X180" s="24">
        <v>0.03</v>
      </c>
      <c r="Y180" s="155"/>
      <c r="Z180" s="156" t="str">
        <f>IF(Y180&gt;0,SUM(E182+Y180),"")</f>
        <v/>
      </c>
      <c r="AA180" s="19"/>
      <c r="AB180" s="19"/>
    </row>
    <row r="181" spans="1:28" ht="23.25" hidden="1" x14ac:dyDescent="0.25">
      <c r="A181" s="9"/>
      <c r="B181" s="197"/>
      <c r="C181" s="197"/>
      <c r="D181" s="197"/>
      <c r="E181" s="160"/>
      <c r="H181" s="5"/>
      <c r="I181" s="197"/>
      <c r="J181" s="197"/>
      <c r="K181" s="197"/>
      <c r="L181" s="197"/>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7"/>
      <c r="C182" s="197"/>
      <c r="D182" s="197"/>
      <c r="E182" s="160"/>
      <c r="H182" s="5"/>
      <c r="I182" s="197"/>
      <c r="J182" s="197"/>
      <c r="K182" s="197"/>
      <c r="L182" s="197"/>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62908802.123999991</v>
      </c>
      <c r="F185" s="92"/>
      <c r="G185" s="93"/>
      <c r="H185" s="88"/>
      <c r="I185" s="90" t="s">
        <v>2627</v>
      </c>
      <c r="J185" s="157">
        <f>+SUM(M179:M183)</f>
        <v>2.5000000000000001E-2</v>
      </c>
      <c r="K185" s="198" t="s">
        <v>2628</v>
      </c>
      <c r="L185" s="198"/>
      <c r="M185" s="94">
        <f>+J185*(SUM(K20:K35))</f>
        <v>37445715.550000004</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32" t="s">
        <v>2636</v>
      </c>
      <c r="C192" s="232"/>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infopath/2007/PartnerControls"/>
    <ds:schemaRef ds:uri="http://purl.org/dc/elements/1.1/"/>
    <ds:schemaRef ds:uri="4fb10211-09fb-4e80-9f0b-184718d5d98c"/>
    <ds:schemaRef ds:uri="http://purl.org/dc/terms/"/>
    <ds:schemaRef ds:uri="http://schemas.microsoft.com/office/2006/metadata/properties"/>
    <ds:schemaRef ds:uri="http://www.w3.org/XML/1998/namespace"/>
    <ds:schemaRef ds:uri="http://schemas.openxmlformats.org/package/2006/metadata/core-propertie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2020-12-28T21:25:38Z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