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Guajira\Guajira\2021-44-44001402020\2021-44-44001402020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5" i="12" l="1"/>
  <c r="M185" i="12" s="1"/>
  <c r="R183" i="12"/>
  <c r="R182" i="12"/>
  <c r="R181" i="12"/>
  <c r="Z180" i="12"/>
  <c r="R180" i="12"/>
  <c r="Z179" i="12"/>
  <c r="R179" i="12"/>
  <c r="G179" i="12"/>
  <c r="C185" i="12" s="1"/>
  <c r="E185" i="12" s="1"/>
  <c r="Z178"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L125" i="12"/>
  <c r="G125" i="12"/>
  <c r="L124" i="12"/>
  <c r="G124" i="12"/>
  <c r="L123" i="12"/>
  <c r="G123" i="12"/>
  <c r="L122" i="12"/>
  <c r="G122" i="12"/>
  <c r="L121" i="12"/>
  <c r="G121" i="12"/>
  <c r="L120" i="12"/>
  <c r="G120" i="12"/>
  <c r="L119" i="12"/>
  <c r="G119" i="12"/>
  <c r="L118" i="12"/>
  <c r="G118" i="12"/>
  <c r="L117" i="12"/>
  <c r="G117" i="12"/>
  <c r="L116" i="12"/>
  <c r="G116" i="12"/>
  <c r="L115" i="12"/>
  <c r="G115" i="12"/>
  <c r="L114" i="12"/>
  <c r="G114"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<sst xmlns="http://schemas.openxmlformats.org/spreadsheetml/2006/main" count="3094" uniqueCount="2714">
  <si>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</si>
  <si>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</si>
  <si>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</si>
  <si>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</si>
  <si>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</si>
  <si>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</si>
  <si>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</si>
  <si>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</si>
  <si>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</si>
  <si>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</si>
  <si>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</si>
  <si>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</si>
  <si>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</si>
  <si>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</si>
  <si>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</si>
  <si>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</si>
  <si>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</si>
  <si>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</si>
  <si>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</si>
  <si>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</si>
  <si>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</si>
  <si>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</si>
  <si>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</si>
  <si>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</si>
  <si>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</si>
  <si>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</si>
  <si>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</si>
  <si>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</si>
  <si>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</si>
  <si>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</si>
  <si>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</si>
  <si>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</si>
  <si>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</si>
  <si>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</si>
  <si>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</si>
  <si>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</si>
  <si>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</si>
  <si>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</si>
  <si>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</si>
  <si>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</si>
  <si>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</si>
  <si>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</si>
  <si>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</si>
  <si>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</si>
  <si>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</si>
  <si>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</si>
  <si>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</si>
  <si>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</si>
  <si>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</si>
  <si>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</si>
  <si>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</si>
  <si>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</si>
  <si>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</si>
  <si>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</si>
  <si>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</si>
  <si>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</si>
  <si>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</si>
  <si>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</si>
  <si>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</si>
  <si>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</si>
  <si>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</si>
  <si>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</si>
  <si>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</si>
  <si>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</si>
  <si>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</si>
  <si>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</si>
  <si>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</si>
  <si>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</si>
  <si>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</si>
  <si>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</si>
  <si>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</si>
  <si>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</si>
  <si>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</si>
  <si>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</si>
  <si>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</si>
  <si>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</si>
  <si>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</si>
  <si>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</si>
  <si>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</si>
  <si>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</si>
  <si>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</si>
  <si>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</si>
  <si>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</si>
  <si>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</si>
  <si>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</si>
  <si>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</si>
  <si>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</si>
  <si>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</si>
  <si>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</si>
  <si>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</si>
  <si>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</si>
  <si>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</si>
  <si>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</si>
  <si>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</si>
  <si>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</si>
  <si>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</si>
  <si>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</si>
  <si>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</si>
  <si>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</si>
  <si>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</si>
  <si>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</si>
  <si>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</si>
  <si>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</si>
  <si>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</si>
  <si>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</si>
  <si>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</si>
  <si>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</si>
  <si>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</si>
  <si>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</si>
  <si>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</si>
  <si>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</si>
  <si>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</si>
  <si>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</si>
  <si>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</si>
  <si>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</si>
  <si>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</si>
  <si>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</si>
  <si>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</si>
  <si>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</si>
  <si>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</si>
  <si>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</si>
  <si>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</si>
  <si>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</si>
  <si>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</si>
  <si>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</si>
  <si>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</si>
  <si>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</si>
  <si>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</si>
  <si>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</si>
  <si>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</si>
  <si>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</si>
  <si>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</si>
  <si>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</si>
  <si>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</si>
  <si>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</si>
  <si>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</si>
  <si>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</si>
  <si>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</si>
  <si>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</si>
  <si>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</si>
  <si>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</si>
  <si>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</si>
  <si>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</si>
  <si>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</si>
  <si>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</si>
  <si>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</si>
  <si>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</si>
  <si>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</si>
  <si>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</si>
  <si>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</si>
  <si>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</si>
  <si>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</si>
  <si>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</si>
  <si>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</si>
  <si>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</si>
  <si>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</si>
  <si>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</si>
  <si>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</si>
  <si>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</si>
  <si>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</si>
  <si>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</si>
  <si>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</si>
  <si>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</si>
  <si>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</si>
  <si>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</si>
  <si>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</si>
  <si>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</si>
  <si>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</si>
  <si>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</si>
  <si>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</si>
  <si>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</si>
  <si>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</si>
  <si>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</si>
  <si>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</si>
  <si>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</si>
  <si>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</si>
  <si>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</si>
  <si>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</si>
  <si>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</si>
  <si>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</si>
  <si>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</si>
  <si>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</si>
  <si>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</si>
  <si>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</si>
  <si>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</si>
  <si>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</si>
  <si>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</si>
  <si>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</si>
  <si>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</si>
  <si>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</si>
  <si>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</si>
  <si>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</si>
  <si>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</si>
  <si>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</si>
  <si>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</si>
  <si>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</si>
  <si>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</si>
  <si>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</si>
  <si>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</si>
  <si>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</si>
  <si>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</si>
  <si>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</si>
  <si>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</si>
  <si>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</si>
  <si>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</si>
  <si>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</si>
  <si>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</si>
  <si>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</si>
  <si>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</si>
  <si>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</si>
  <si>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</si>
  <si>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</si>
  <si>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</si>
  <si>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</si>
  <si>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</si>
  <si>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</si>
  <si>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</si>
  <si>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</si>
  <si>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</si>
  <si>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</si>
  <si>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</si>
  <si>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</si>
  <si>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</si>
  <si>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</si>
  <si>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</si>
  <si>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</si>
  <si>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</si>
  <si>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</si>
  <si>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</si>
  <si>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</si>
  <si>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</si>
  <si>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</si>
  <si>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</si>
  <si>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</si>
  <si>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</si>
  <si>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</si>
  <si>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</si>
  <si>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</si>
  <si>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</si>
  <si>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</si>
  <si>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</si>
  <si>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</si>
  <si>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</si>
  <si>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</si>
  <si>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</si>
  <si>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</si>
  <si>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</si>
  <si>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</si>
  <si>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</si>
  <si>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</si>
  <si>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</si>
  <si>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</si>
  <si>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</si>
  <si>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</si>
  <si>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</si>
  <si>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</si>
  <si>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</si>
  <si>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</si>
  <si>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</si>
  <si>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</si>
  <si>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</si>
  <si>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</si>
  <si>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</si>
  <si>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</si>
  <si>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</si>
  <si>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</si>
  <si>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</si>
  <si>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</si>
  <si>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</si>
  <si>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</si>
  <si>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</si>
  <si>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</si>
  <si>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</si>
  <si>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</si>
  <si>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</si>
  <si>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</si>
  <si>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</si>
  <si>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</si>
  <si>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</si>
  <si>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</si>
  <si>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</si>
  <si>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</si>
  <si>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</si>
  <si>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</si>
  <si>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</si>
  <si>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</si>
  <si>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</si>
  <si>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</si>
  <si>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</si>
  <si>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</si>
  <si>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</si>
  <si>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</si>
  <si>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</si>
  <si>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</si>
  <si>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</si>
  <si>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</si>
  <si>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</si>
  <si>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</si>
  <si>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</si>
  <si>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</si>
  <si>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</si>
  <si>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</si>
  <si>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</si>
  <si>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</si>
  <si>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</si>
  <si>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</si>
  <si>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</si>
  <si>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</si>
  <si>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</si>
  <si>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</si>
  <si>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</si>
  <si>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</si>
  <si>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</si>
  <si>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</si>
  <si>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</si>
  <si>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</si>
  <si>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</si>
  <si>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</si>
  <si>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</si>
  <si>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</si>
  <si>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</si>
  <si>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</si>
  <si>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</si>
  <si>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</si>
  <si>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</si>
  <si>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</si>
  <si>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</si>
  <si>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</si>
  <si>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</si>
  <si>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</si>
  <si>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</si>
  <si>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</si>
  <si>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</si>
  <si>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</si>
  <si>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</si>
  <si>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</si>
  <si>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</si>
  <si>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</si>
  <si>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</si>
  <si>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</si>
  <si>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</si>
  <si>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</si>
  <si>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</si>
  <si>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</si>
  <si>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</si>
  <si>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</si>
  <si>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</si>
  <si>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</si>
  <si>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</si>
  <si>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</si>
  <si>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</si>
  <si>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</si>
  <si>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</si>
  <si>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</si>
  <si>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</si>
  <si>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</si>
  <si>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</si>
  <si>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</si>
  <si>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</si>
  <si>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</si>
  <si>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</si>
  <si>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</si>
  <si>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</si>
  <si>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</si>
  <si>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</si>
  <si>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</si>
  <si>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</si>
  <si>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</si>
  <si>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</si>
  <si>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</si>
  <si>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</si>
  <si>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</si>
  <si>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</si>
  <si>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</si>
  <si>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</si>
  <si>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</si>
  <si>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</si>
  <si>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</si>
  <si>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</si>
  <si>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</si>
  <si>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</si>
  <si>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</si>
  <si>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</si>
  <si>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</si>
  <si>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</si>
  <si>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</si>
  <si>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</si>
  <si>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</si>
  <si>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</si>
  <si>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</si>
  <si>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</si>
  <si>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</si>
  <si>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</si>
  <si>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</si>
  <si>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</si>
  <si>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</si>
  <si>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</si>
  <si>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</si>
  <si>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</si>
  <si>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</si>
  <si>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</si>
  <si>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</si>
  <si>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</si>
  <si>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</si>
  <si>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</si>
  <si>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</si>
  <si>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</si>
  <si>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</si>
  <si>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</si>
  <si>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</si>
  <si>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</si>
  <si>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</si>
  <si>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</si>
  <si>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</si>
  <si>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</si>
  <si>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</si>
  <si>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</si>
  <si>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</si>
  <si>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</si>
  <si>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</si>
  <si>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</si>
  <si>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</si>
  <si>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</si>
  <si>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</si>
  <si>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</si>
  <si>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</si>
  <si>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</si>
  <si>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</si>
  <si>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</si>
  <si>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</si>
  <si>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</si>
  <si>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</si>
  <si>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</si>
  <si>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</si>
  <si>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</si>
  <si>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</si>
  <si>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</si>
  <si>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</si>
  <si>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</si>
  <si>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</si>
  <si>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</si>
  <si>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</si>
  <si>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</si>
  <si>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</si>
  <si>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</si>
  <si>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</si>
  <si>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</si>
  <si>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</si>
  <si>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</si>
  <si>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</si>
  <si>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</si>
  <si>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</si>
  <si>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</si>
  <si>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</si>
  <si>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</si>
  <si>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</si>
  <si>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</si>
  <si>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</si>
  <si>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</si>
  <si>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</si>
  <si>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</si>
  <si>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</si>
  <si>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</si>
  <si>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</si>
  <si>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</si>
  <si>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</si>
  <si>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</si>
  <si>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</si>
  <si>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</si>
  <si>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</si>
  <si>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</si>
  <si>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</si>
  <si>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</si>
  <si>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</si>
  <si>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</si>
  <si>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</si>
  <si>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</si>
  <si>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</si>
  <si>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</si>
  <si>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</si>
  <si>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</si>
  <si>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</si>
  <si>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</si>
  <si>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</si>
  <si>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</si>
  <si>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</si>
  <si>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</si>
  <si>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</si>
  <si>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</si>
  <si>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</si>
  <si>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</si>
  <si>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</si>
  <si>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</si>
  <si>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</si>
  <si>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</si>
  <si>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</si>
  <si>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</si>
  <si>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</si>
  <si>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</si>
  <si>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</si>
  <si>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</si>
  <si>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</si>
  <si>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</si>
  <si>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</si>
  <si>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</si>
  <si>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</si>
  <si>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</si>
  <si>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</si>
  <si>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</si>
  <si>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</si>
  <si>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</si>
  <si>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</si>
  <si>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</si>
  <si>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</si>
  <si>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</si>
  <si>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</si>
  <si>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</si>
  <si>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</si>
  <si>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</si>
  <si>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</si>
  <si>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</si>
  <si>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</si>
  <si>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</si>
  <si>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</si>
  <si>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</si>
  <si>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</si>
  <si>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</si>
  <si>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</si>
  <si>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</si>
  <si>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</si>
  <si>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</si>
  <si>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</si>
  <si>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</si>
  <si>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</si>
  <si>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</si>
  <si>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</si>
  <si>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</si>
  <si>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</si>
  <si>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</si>
  <si>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</si>
  <si>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</si>
  <si>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</si>
  <si>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</si>
  <si>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</si>
  <si>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</si>
  <si>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</si>
  <si>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</si>
  <si>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</si>
  <si>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</si>
  <si>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</si>
  <si>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</si>
  <si>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</si>
  <si>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</si>
  <si>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</si>
  <si>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</si>
  <si>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</si>
  <si>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</si>
  <si>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</si>
  <si>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</si>
  <si>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</si>
  <si>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</si>
  <si>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</si>
  <si>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</si>
  <si>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</si>
  <si>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</si>
  <si>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</si>
  <si>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</si>
  <si>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</si>
  <si>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</si>
  <si>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</si>
  <si>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</si>
  <si>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</si>
  <si>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</si>
  <si>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</si>
  <si>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</si>
  <si>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</si>
  <si>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</si>
  <si>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</si>
  <si>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</si>
  <si>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</si>
  <si>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</si>
  <si>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</si>
  <si>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</si>
  <si>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</si>
  <si>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</si>
  <si>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</si>
  <si>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</si>
  <si>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</si>
  <si>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</si>
  <si>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</si>
  <si>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</si>
  <si>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</si>
  <si>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</si>
  <si>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</si>
  <si>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</si>
  <si>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</si>
  <si>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</si>
  <si>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</si>
  <si>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</si>
  <si>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</si>
  <si>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</si>
  <si>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</si>
  <si>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</si>
  <si>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</si>
  <si>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</si>
  <si>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</si>
  <si>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</si>
  <si>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</si>
  <si>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</si>
  <si>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</si>
  <si>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</si>
  <si>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</si>
  <si>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</si>
  <si>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</si>
  <si>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</si>
  <si>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</si>
  <si>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</si>
  <si>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</si>
  <si>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</si>
  <si>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</si>
  <si>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</si>
  <si>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</si>
  <si>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</si>
  <si>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</si>
  <si>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</si>
  <si>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</si>
  <si>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</si>
  <si>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</si>
  <si>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</si>
  <si>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</si>
  <si>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</si>
  <si>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</si>
  <si>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</si>
  <si>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</si>
  <si>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</si>
  <si>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</si>
  <si>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</si>
  <si>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</si>
  <si>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</si>
  <si>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</si>
  <si>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</si>
  <si>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</si>
  <si>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</si>
  <si>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</si>
  <si>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</si>
  <si>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</si>
  <si>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</si>
  <si>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</si>
  <si>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</si>
  <si>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</si>
  <si>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</si>
  <si>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</si>
  <si>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</si>
  <si>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</si>
  <si>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</si>
  <si>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</si>
  <si>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</si>
  <si>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</si>
  <si>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</si>
  <si>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</si>
  <si>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</si>
  <si>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</si>
  <si>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</si>
  <si>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</si>
  <si>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</si>
  <si>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</si>
  <si>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</si>
  <si>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</si>
  <si>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</si>
  <si>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</si>
  <si>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</si>
  <si>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</si>
  <si>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</si>
  <si>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</si>
  <si>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</si>
  <si>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</si>
  <si>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</si>
  <si>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</si>
  <si>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</si>
  <si>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</si>
  <si>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</si>
  <si>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</si>
  <si>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</si>
  <si>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</si>
  <si>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</si>
  <si>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</si>
  <si>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</si>
  <si>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</si>
  <si>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</si>
  <si>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</si>
  <si>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</si>
  <si>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</si>
  <si>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</si>
  <si>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</si>
  <si>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</si>
  <si>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</si>
  <si>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</si>
  <si>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</si>
  <si>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</si>
  <si>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</si>
  <si>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</si>
  <si>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</si>
  <si>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</si>
  <si>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</si>
  <si>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</si>
  <si>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</si>
  <si>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</si>
  <si>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</si>
  <si>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</si>
  <si>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</si>
  <si>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</si>
  <si>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</si>
  <si>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</si>
  <si>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</si>
  <si>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</si>
  <si>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</si>
  <si>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</si>
  <si>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</si>
  <si>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</si>
  <si>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</si>
  <si>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</si>
  <si>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</si>
  <si>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</si>
  <si>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</si>
  <si>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</si>
  <si>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</si>
  <si>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</si>
  <si>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</si>
  <si>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</si>
  <si>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</si>
  <si>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</si>
  <si>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</si>
  <si>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</si>
  <si>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</si>
  <si>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</si>
  <si>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</si>
  <si>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</si>
  <si>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</si>
  <si>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</si>
  <si>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</si>
  <si>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</si>
  <si>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</si>
  <si>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</si>
  <si>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</si>
  <si>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</si>
  <si>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</si>
  <si>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</si>
  <si>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</si>
  <si>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</si>
  <si>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</si>
  <si>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</si>
  <si>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</si>
  <si>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</si>
  <si>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</si>
  <si>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</si>
  <si>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</si>
  <si>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</si>
  <si>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</si>
  <si>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</si>
  <si>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</si>
  <si>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</si>
  <si>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</si>
  <si>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</si>
  <si>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</si>
  <si>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</si>
  <si>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</si>
  <si>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</si>
  <si>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</si>
  <si>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</si>
  <si>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</si>
  <si>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</si>
  <si>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</si>
  <si>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</si>
  <si>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</si>
  <si>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</si>
  <si>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</si>
  <si>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</si>
  <si>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</si>
  <si>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</si>
  <si>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</si>
  <si>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</si>
  <si>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</si>
  <si>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</si>
  <si>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</si>
  <si>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</si>
  <si>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</si>
  <si>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</si>
  <si>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</si>
  <si>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</si>
  <si>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</si>
  <si>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</si>
  <si>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</si>
  <si>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</si>
  <si>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</si>
  <si>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</si>
  <si>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</si>
  <si>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</si>
  <si>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</si>
  <si>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</si>
  <si>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</si>
  <si>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</si>
  <si>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</si>
  <si>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</si>
  <si>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</si>
  <si>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</si>
  <si>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</si>
  <si>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</si>
  <si>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</si>
  <si>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</si>
  <si>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</si>
  <si>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</si>
  <si>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</si>
  <si>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</si>
  <si>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</si>
  <si>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</si>
  <si>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</si>
  <si>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</si>
  <si>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</si>
  <si>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</si>
  <si>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</si>
  <si>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</si>
  <si>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</si>
  <si>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</si>
  <si>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</si>
  <si>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</si>
  <si>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</si>
  <si>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</si>
  <si>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</si>
  <si>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</si>
  <si>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</si>
  <si>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</si>
  <si>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</si>
  <si>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</si>
  <si>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</si>
  <si>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</si>
  <si>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</si>
  <si>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</si>
  <si>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</si>
  <si>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</si>
  <si>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</si>
  <si>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</si>
  <si>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</si>
  <si>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</si>
  <si>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</si>
  <si>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</si>
  <si>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</si>
  <si>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</si>
  <si>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</si>
  <si>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</si>
  <si>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</si>
  <si>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</si>
  <si>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</si>
  <si>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</si>
  <si>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</si>
  <si>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</si>
  <si>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</si>
  <si>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</si>
  <si>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</si>
  <si>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</si>
  <si>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</si>
  <si>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</si>
  <si>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</si>
  <si>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</si>
  <si>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</si>
  <si>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</si>
  <si>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</si>
  <si>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</si>
  <si>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</si>
  <si>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</si>
  <si>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</si>
  <si>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</si>
  <si>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</si>
  <si>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</si>
  <si>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</si>
  <si>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</si>
  <si>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</si>
  <si>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</si>
  <si>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</si>
  <si>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</si>
  <si>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</si>
  <si>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</si>
  <si>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</si>
  <si>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</si>
  <si>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</si>
  <si>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</si>
  <si>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</si>
  <si>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</si>
  <si>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</si>
  <si>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</si>
  <si>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</si>
  <si>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</si>
  <si>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</si>
  <si>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</si>
  <si>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</si>
  <si>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</si>
  <si>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</si>
  <si>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</si>
  <si>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</si>
  <si>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</si>
  <si>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</si>
  <si>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</si>
  <si>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</si>
  <si>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</si>
  <si>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</si>
  <si>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</si>
  <si>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</si>
  <si>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</si>
  <si>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</si>
  <si>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</si>
  <si>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</si>
  <si>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</si>
  <si>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</si>
  <si>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</si>
  <si>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</si>
  <si>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</si>
  <si>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</si>
  <si>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</si>
  <si>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</si>
  <si>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</si>
  <si>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</si>
  <si>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</si>
  <si>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</si>
  <si>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</si>
  <si>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</si>
  <si>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</si>
  <si>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</si>
  <si>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</si>
  <si>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</si>
  <si>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</si>
  <si>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</si>
  <si>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</si>
  <si>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</si>
  <si>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</si>
  <si>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</si>
  <si>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</si>
  <si>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</si>
  <si>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</si>
  <si>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</si>
  <si>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</si>
  <si>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</si>
  <si>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</si>
  <si>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</si>
  <si>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</si>
  <si>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</si>
  <si>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</si>
  <si>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</si>
  <si>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</si>
  <si>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</si>
  <si>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</si>
  <si>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</si>
  <si>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</si>
  <si>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</si>
  <si>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</si>
  <si>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</si>
  <si>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</si>
  <si>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</si>
  <si>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</si>
  <si>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</si>
  <si>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</si>
  <si>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</si>
  <si>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</si>
  <si>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</si>
  <si>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</si>
  <si>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</si>
  <si>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</si>
  <si>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</si>
  <si>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</si>
  <si>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</si>
  <si>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</si>
  <si>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</si>
  <si>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</si>
  <si>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</si>
  <si>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</si>
  <si>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</si>
  <si>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</si>
  <si>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</si>
  <si>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</si>
  <si>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</si>
  <si>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</si>
  <si>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</si>
  <si>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</si>
  <si>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</si>
  <si>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</si>
  <si>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</si>
  <si>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</si>
  <si>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</si>
  <si>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</si>
  <si>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</si>
  <si>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</si>
  <si>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</si>
  <si>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</si>
  <si>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</si>
  <si>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</si>
  <si>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</si>
  <si>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</si>
  <si>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</si>
  <si>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</si>
  <si>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</si>
  <si>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</si>
  <si>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</si>
  <si>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</si>
  <si>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</si>
  <si>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</si>
  <si>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</si>
  <si>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</si>
  <si>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</si>
  <si>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</si>
  <si>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</si>
  <si>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</si>
  <si>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</si>
  <si>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</si>
  <si>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</si>
  <si>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</si>
  <si>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</si>
  <si>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</si>
  <si>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</si>
  <si>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</si>
  <si>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</si>
  <si>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</si>
  <si>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</si>
  <si>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</si>
  <si>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</si>
  <si>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</si>
  <si>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</si>
  <si>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</si>
  <si>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</si>
  <si>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</si>
  <si>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</si>
  <si>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</si>
  <si>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</si>
  <si>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</si>
  <si>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</si>
  <si>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</si>
  <si>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</si>
  <si>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</si>
  <si>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</si>
  <si>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</si>
  <si>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</si>
  <si>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</si>
  <si>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</si>
  <si>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</si>
  <si>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</si>
  <si>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</si>
  <si>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</si>
  <si>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</si>
  <si>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</si>
  <si>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</si>
  <si>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</si>
  <si>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</si>
  <si>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</si>
  <si>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</si>
  <si>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</si>
  <si>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</si>
  <si>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</si>
  <si>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</si>
  <si>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</si>
  <si>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</si>
  <si>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</si>
  <si>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</si>
  <si>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</si>
  <si>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</si>
  <si>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</si>
  <si>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</si>
  <si>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</si>
  <si>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</si>
  <si>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</si>
  <si>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</si>
  <si>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</si>
  <si>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</si>
  <si>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</si>
  <si>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</si>
  <si>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</si>
  <si>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</si>
  <si>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</si>
  <si>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</si>
  <si>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</si>
  <si>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</si>
  <si>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</si>
  <si>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</si>
  <si>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</si>
  <si>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</si>
  <si>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</si>
  <si>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</si>
  <si>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</si>
  <si>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</si>
  <si>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</si>
  <si>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</si>
  <si>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</si>
  <si>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</si>
  <si>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</si>
  <si>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</si>
  <si>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</si>
  <si>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</si>
  <si>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</si>
  <si>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</si>
  <si>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</si>
  <si>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</si>
  <si>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</si>
  <si>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</si>
  <si>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</si>
  <si>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</si>
  <si>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</si>
  <si>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</si>
  <si>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</si>
  <si>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</si>
  <si>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</si>
  <si>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</si>
  <si>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</si>
  <si>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</si>
  <si>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</si>
  <si>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</si>
  <si>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</si>
  <si>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</si>
  <si>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</si>
  <si>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</si>
  <si>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</si>
  <si>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</si>
  <si>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</si>
  <si>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</si>
  <si>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</si>
  <si>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</si>
  <si>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</si>
  <si>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</si>
  <si>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</si>
  <si>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</si>
  <si>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</si>
  <si>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</si>
  <si>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</si>
  <si>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</si>
  <si>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</si>
  <si>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</si>
  <si>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</si>
  <si>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</si>
  <si>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</si>
  <si>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</si>
  <si>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</si>
  <si>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</si>
  <si>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</si>
  <si>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</si>
  <si>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</si>
  <si>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</si>
  <si>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</si>
  <si>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</si>
  <si>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</si>
  <si>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</si>
  <si>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</si>
  <si>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</si>
  <si>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</si>
  <si>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</si>
  <si>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</si>
  <si>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</si>
  <si>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</si>
  <si>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</si>
  <si>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</si>
  <si>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</si>
  <si>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</si>
  <si>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</si>
  <si>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</si>
  <si>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</si>
  <si>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</si>
  <si>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</si>
  <si>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</si>
  <si>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</si>
  <si>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</si>
  <si>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</si>
  <si>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</si>
  <si>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</si>
  <si>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</si>
  <si>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</si>
  <si>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</si>
  <si>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</si>
  <si>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</si>
  <si>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</si>
  <si>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</si>
  <si>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</si>
  <si>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</si>
  <si>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</si>
  <si>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</si>
  <si>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</si>
  <si>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</si>
  <si>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</si>
  <si>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</si>
  <si>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</si>
  <si>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</si>
  <si>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</si>
  <si>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</si>
  <si>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</si>
  <si>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</si>
  <si>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</si>
  <si>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</si>
  <si>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</si>
  <si>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</si>
  <si>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</si>
  <si>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</si>
  <si>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</si>
  <si>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</si>
  <si>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</si>
  <si>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</si>
  <si>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</si>
  <si>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</si>
  <si>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</si>
  <si>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</si>
  <si>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</si>
  <si>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</si>
  <si>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</si>
  <si>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</si>
  <si>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</si>
  <si>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</si>
  <si>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</si>
  <si>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</si>
  <si>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</si>
  <si>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</si>
  <si>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</si>
  <si>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</si>
  <si>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</si>
  <si>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</si>
  <si>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</si>
  <si>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</si>
  <si>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</si>
  <si>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</si>
  <si>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</si>
  <si>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</si>
  <si>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</si>
  <si>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</si>
  <si>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</si>
  <si>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</si>
  <si>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</si>
  <si>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</si>
  <si>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</si>
  <si>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</si>
  <si>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</si>
  <si>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</si>
  <si>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</si>
  <si>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</si>
  <si>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</si>
  <si>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</si>
  <si>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</si>
  <si>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</si>
  <si>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</si>
  <si>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</si>
  <si>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</si>
  <si>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</si>
  <si>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</si>
  <si>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</si>
  <si>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</si>
  <si>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</si>
  <si>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</si>
  <si>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</si>
  <si>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</si>
  <si>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</si>
  <si>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</si>
  <si>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</si>
  <si>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</si>
  <si>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</si>
  <si>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</si>
  <si>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</si>
  <si>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</si>
  <si>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</si>
  <si>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</si>
  <si>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</si>
  <si>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</si>
  <si>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</si>
  <si>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</si>
  <si>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</si>
  <si>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</si>
  <si>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</si>
  <si>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</si>
  <si>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</si>
  <si>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</si>
  <si>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</si>
  <si>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</si>
  <si>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</si>
  <si>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</si>
  <si>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</si>
  <si>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</si>
  <si>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</si>
  <si>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</si>
  <si>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</si>
  <si>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</si>
  <si>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</si>
  <si>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</si>
  <si>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</si>
  <si>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</si>
  <si>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</si>
  <si>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</si>
  <si>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</si>
  <si>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</si>
  <si>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</si>
  <si>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</si>
  <si>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</si>
  <si>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</si>
  <si>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</si>
  <si>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</si>
  <si>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</si>
  <si>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</si>
  <si>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</si>
  <si>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</si>
  <si>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</si>
  <si>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</si>
  <si>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</si>
  <si>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</si>
  <si>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</si>
  <si>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</si>
  <si>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</si>
  <si>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</si>
  <si>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</si>
  <si>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</si>
  <si>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</si>
  <si>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</si>
  <si>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</si>
  <si>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</si>
  <si>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</si>
  <si>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</si>
  <si>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</si>
  <si>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</si>
  <si>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</si>
  <si>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</si>
  <si>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</si>
  <si>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</si>
  <si>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</si>
  <si>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</si>
  <si>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</si>
  <si>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</si>
  <si>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</si>
  <si>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</si>
  <si>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</si>
  <si>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</si>
  <si>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</si>
  <si>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</si>
  <si>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</si>
  <si>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</si>
  <si>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</si>
  <si>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</si>
  <si>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</si>
  <si>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</si>
  <si>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</si>
  <si>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</si>
  <si>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</si>
  <si>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</si>
  <si>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</si>
  <si>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</si>
  <si>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</si>
  <si>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</si>
  <si>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</si>
  <si>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</si>
  <si>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</si>
  <si>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</si>
  <si>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</si>
  <si>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</si>
  <si>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</si>
  <si>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</si>
  <si>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</si>
  <si>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</si>
  <si>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</si>
  <si>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</si>
  <si>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</si>
  <si>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</si>
  <si>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</si>
  <si>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</si>
  <si>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</si>
  <si>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</si>
  <si>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</si>
  <si>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</si>
  <si>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</si>
  <si>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</si>
  <si>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</si>
  <si>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</si>
  <si>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</si>
  <si>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</si>
  <si>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</si>
  <si>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</si>
  <si>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</si>
  <si>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</si>
  <si>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</si>
  <si>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</si>
  <si>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</si>
  <si>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</si>
  <si>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</si>
  <si>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</si>
  <si>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</si>
  <si>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</si>
  <si>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</si>
  <si>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</si>
  <si>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</si>
  <si>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</si>
  <si>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</si>
  <si>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</si>
  <si>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</si>
  <si>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</si>
  <si>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</si>
  <si>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</si>
  <si>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</si>
  <si>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</si>
  <si>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</si>
  <si>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</si>
  <si>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</si>
  <si>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</si>
  <si>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</si>
  <si>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</si>
  <si>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</si>
  <si>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</si>
  <si>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</si>
  <si>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</si>
  <si>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</si>
  <si>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</si>
  <si>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</si>
  <si>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</si>
  <si>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</si>
  <si>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</si>
  <si>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</si>
  <si>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</si>
  <si>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</si>
  <si>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</si>
  <si>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</si>
  <si>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</si>
  <si>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</si>
  <si>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</si>
  <si>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</si>
  <si>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</si>
  <si>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</si>
  <si>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</si>
  <si>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</si>
  <si>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</si>
  <si>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</si>
  <si>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</si>
  <si>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</si>
  <si>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</si>
  <si>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</si>
  <si>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</si>
  <si>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</si>
  <si>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</si>
  <si>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</si>
  <si>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</si>
  <si>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</si>
  <si>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</si>
  <si>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</si>
  <si>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</si>
  <si>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</si>
  <si>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</si>
  <si>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</si>
  <si>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</si>
  <si>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</si>
  <si>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</si>
  <si>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</si>
  <si>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</si>
  <si>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</si>
  <si>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</si>
  <si>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</si>
  <si>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</si>
  <si>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</si>
  <si>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</si>
  <si>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</si>
  <si>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</si>
  <si>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</si>
  <si>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</si>
  <si>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</si>
  <si>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</si>
  <si>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</si>
  <si>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</si>
  <si>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</si>
  <si>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</si>
  <si>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</si>
  <si>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</si>
  <si>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</si>
  <si>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</si>
  <si>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</si>
  <si>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</si>
  <si>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</si>
  <si>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</si>
  <si>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</si>
  <si>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</si>
  <si>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</si>
  <si>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</si>
  <si>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</si>
  <si>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</si>
  <si>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</si>
  <si>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</si>
  <si>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</si>
  <si>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</si>
  <si>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</si>
  <si>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</si>
  <si>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</si>
  <si>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</si>
  <si>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</si>
  <si>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</si>
  <si>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</si>
  <si>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</si>
  <si>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</si>
  <si>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</si>
  <si>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</si>
  <si>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</si>
  <si>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</si>
  <si>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</si>
  <si>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</si>
  <si>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</si>
  <si>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</si>
  <si>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</si>
  <si>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</si>
  <si>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</si>
  <si>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</si>
  <si>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</si>
  <si>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</si>
  <si>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</si>
  <si>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</si>
  <si>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</si>
  <si>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</si>
  <si>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</si>
  <si>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</si>
  <si>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</si>
  <si>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</si>
  <si>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</si>
  <si>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</si>
  <si>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</si>
  <si>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</si>
  <si>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</si>
  <si>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</si>
  <si>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</si>
  <si>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</si>
  <si>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</si>
  <si>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</si>
  <si>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</si>
  <si>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</si>
  <si>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</si>
  <si>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</si>
  <si>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</si>
  <si>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</si>
  <si>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</si>
  <si>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</si>
  <si>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</si>
  <si>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</si>
  <si>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</si>
  <si>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</si>
  <si>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</si>
  <si>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</si>
  <si>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</si>
  <si>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</si>
  <si>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</si>
  <si>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</si>
  <si>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</si>
  <si>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</si>
  <si>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</si>
  <si>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</si>
  <si>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</si>
  <si>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</si>
  <si>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</si>
  <si>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</si>
  <si>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</si>
  <si>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</si>
  <si>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</si>
  <si>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</si>
  <si>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</si>
  <si>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</si>
  <si>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</si>
  <si>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</si>
  <si>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</si>
  <si>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</si>
  <si>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</si>
  <si>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</si>
  <si>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</si>
  <si>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</si>
  <si>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</si>
  <si>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</si>
  <si>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</si>
  <si>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</si>
  <si>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</si>
  <si>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</si>
  <si>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</si>
  <si>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</si>
  <si>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</si>
  <si>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</si>
  <si>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</si>
  <si>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</si>
  <si>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</si>
  <si>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</si>
  <si>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</si>
  <si>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</si>
  <si>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</si>
  <si>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</si>
  <si>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</si>
  <si>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</si>
  <si>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</si>
  <si>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</si>
  <si>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</si>
  <si>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</si>
  <si>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</si>
  <si>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</si>
  <si>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</si>
  <si>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</si>
  <si>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</si>
  <si>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</si>
  <si>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</si>
  <si>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</si>
  <si>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</si>
  <si>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</si>
  <si>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</si>
  <si>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</si>
  <si>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</si>
  <si>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</si>
  <si>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</si>
  <si>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</si>
  <si>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</si>
  <si>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</si>
  <si>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</si>
  <si>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</si>
  <si>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</si>
  <si>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</si>
  <si>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</si>
  <si>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</si>
  <si>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</si>
  <si>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</si>
  <si>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</si>
  <si>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</si>
  <si>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</si>
  <si>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</si>
  <si>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</si>
  <si>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</si>
  <si>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</si>
  <si>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</si>
  <si>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</si>
  <si>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</si>
  <si>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</si>
  <si>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</si>
  <si>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</si>
  <si>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</si>
  <si>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</si>
  <si>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</si>
  <si>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</si>
  <si>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</si>
  <si>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</si>
  <si>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</si>
  <si>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</si>
  <si>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</si>
  <si>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</si>
  <si>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</si>
  <si>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</si>
  <si>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</si>
  <si>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</si>
  <si>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</si>
  <si>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</si>
  <si>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</si>
  <si>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</si>
  <si>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</si>
  <si>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</si>
  <si>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</si>
  <si>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</si>
  <si>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</si>
  <si>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</si>
  <si>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</si>
  <si>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</si>
  <si>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</si>
  <si>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</si>
  <si>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</si>
  <si>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</si>
  <si>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</si>
  <si>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</si>
  <si>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</si>
  <si>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</si>
  <si>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</si>
  <si>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</si>
  <si>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</si>
  <si>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</si>
  <si>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</si>
  <si>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</si>
  <si>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</si>
  <si>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</si>
  <si>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</si>
  <si>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</si>
  <si>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</si>
  <si>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</si>
  <si>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</si>
  <si>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</si>
  <si>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</si>
  <si>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</si>
  <si>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</si>
  <si>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</si>
  <si>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</si>
  <si>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</si>
  <si>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</si>
  <si>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</si>
  <si>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</si>
  <si>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</si>
  <si>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</si>
  <si>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</si>
  <si>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</si>
  <si>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</si>
  <si>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</si>
  <si>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</si>
  <si>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</si>
  <si>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</si>
  <si>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</si>
  <si>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</si>
  <si>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</si>
  <si>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</si>
  <si>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</si>
  <si>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</si>
  <si>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</si>
  <si>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</si>
  <si>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</si>
  <si>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</si>
  <si>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</si>
  <si>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</si>
  <si>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</si>
  <si>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</si>
  <si>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</si>
  <si>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</si>
  <si>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</si>
  <si>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</si>
  <si>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</si>
  <si>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</si>
  <si>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</si>
  <si>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</si>
  <si>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</si>
  <si>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</si>
  <si>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</si>
  <si>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</si>
  <si>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</si>
  <si>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</si>
  <si>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</si>
  <si>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</si>
  <si>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</si>
  <si>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</si>
  <si>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</si>
  <si>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</si>
  <si>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</si>
  <si>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</si>
  <si>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</si>
  <si>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</si>
  <si>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</si>
  <si>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</si>
  <si>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</si>
  <si>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</si>
  <si>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</si>
  <si>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</si>
  <si>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</si>
  <si>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</si>
  <si>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</si>
  <si>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</si>
  <si>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</si>
  <si>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</si>
  <si>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</si>
  <si>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</si>
  <si>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</si>
  <si>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</si>
  <si>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</si>
  <si>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</si>
  <si>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</si>
  <si>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</si>
  <si>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</si>
  <si>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</si>
  <si>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</si>
  <si>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</si>
  <si>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</si>
  <si>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</si>
  <si>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</si>
  <si>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</si>
  <si>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</si>
  <si>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</si>
  <si>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</si>
  <si>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</si>
  <si>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</si>
  <si>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</si>
  <si>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</si>
  <si>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</si>
  <si>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</si>
  <si>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</si>
  <si>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</si>
  <si>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</si>
  <si>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</si>
  <si>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</si>
  <si>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</si>
  <si>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</si>
  <si>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</si>
  <si>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</si>
  <si>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</si>
  <si>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</si>
  <si>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</si>
  <si>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</si>
  <si>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</si>
  <si>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</si>
  <si>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</si>
  <si>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</si>
  <si>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</si>
  <si>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</si>
  <si>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</si>
  <si>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</si>
  <si>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</si>
  <si>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</si>
  <si>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</si>
  <si>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</si>
  <si>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</si>
  <si>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</si>
  <si>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</si>
  <si>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</si>
  <si>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</si>
  <si>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</si>
  <si>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</si>
  <si>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</si>
  <si>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</si>
  <si>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</si>
  <si>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</si>
  <si>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</si>
  <si>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</si>
  <si>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</si>
  <si>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</si>
  <si>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</si>
  <si>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</si>
  <si>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</si>
  <si>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</si>
  <si>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</si>
  <si>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</si>
  <si>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</si>
  <si>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</si>
  <si>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</si>
  <si>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</si>
  <si>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</si>
  <si>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</si>
  <si>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</si>
  <si>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</si>
  <si>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</si>
  <si>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</si>
  <si>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</si>
  <si>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</si>
  <si>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</si>
  <si>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</si>
  <si>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</si>
  <si>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</si>
  <si>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</si>
  <si>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</si>
  <si>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</si>
  <si>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</si>
  <si>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</si>
  <si>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</si>
  <si>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</si>
  <si>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</si>
  <si>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</si>
  <si>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</si>
  <si>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</si>
  <si>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</si>
  <si>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</si>
  <si>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</si>
  <si>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</si>
  <si>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</si>
  <si>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</si>
  <si>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</si>
  <si>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</si>
  <si>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</si>
  <si>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</si>
  <si>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</si>
  <si>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</si>
  <si>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</si>
  <si>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</si>
  <si>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</si>
  <si>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</si>
  <si>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</si>
  <si>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</si>
  <si>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</si>
  <si>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</si>
  <si>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</si>
  <si>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</si>
  <si>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</si>
  <si>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</si>
  <si>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</si>
  <si>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</si>
  <si>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</si>
  <si>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</si>
  <si>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</si>
  <si>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</si>
  <si>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</si>
  <si>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</si>
  <si>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</si>
  <si>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</si>
  <si>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</si>
  <si>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</si>
  <si>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</si>
  <si>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</si>
  <si>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</si>
  <si>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</si>
  <si>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</si>
  <si>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</si>
  <si>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</si>
  <si>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</si>
  <si>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</si>
  <si>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</si>
  <si>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</si>
  <si>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</si>
  <si>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</si>
  <si>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</si>
  <si>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</si>
  <si>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</si>
  <si>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</si>
  <si>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</si>
  <si>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</si>
  <si>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</si>
  <si>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</si>
  <si>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</si>
  <si>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</si>
  <si>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</si>
  <si>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</si>
  <si>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</si>
  <si>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</si>
  <si>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</si>
  <si>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</si>
  <si>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</si>
  <si>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</si>
  <si>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</si>
  <si>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</si>
  <si>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</si>
  <si>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</si>
  <si>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</si>
  <si>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</si>
  <si>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</si>
  <si>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</si>
  <si>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</si>
  <si>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</si>
  <si>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</si>
  <si>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</si>
  <si>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</si>
  <si>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</si>
  <si>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</si>
  <si>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</si>
  <si>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</si>
  <si>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</si>
  <si>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</si>
  <si>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</si>
  <si>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</si>
  <si>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</si>
  <si>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</si>
  <si>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</si>
  <si>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</si>
  <si>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</si>
  <si>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</si>
  <si>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</si>
  <si>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</si>
  <si>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</si>
  <si>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</si>
  <si>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</si>
  <si>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</si>
  <si>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</si>
  <si>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</si>
  <si>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</si>
  <si>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</si>
  <si>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</si>
  <si>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</si>
  <si>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</si>
  <si>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</si>
  <si>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</si>
  <si>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</si>
  <si>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</si>
  <si>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</si>
  <si>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</si>
  <si>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</si>
  <si>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</si>
  <si>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</si>
  <si>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</si>
  <si>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</si>
  <si>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</si>
  <si>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</si>
  <si>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</si>
  <si>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</si>
  <si>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</si>
  <si>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</si>
  <si>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</si>
  <si>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</si>
  <si>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</si>
  <si>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</si>
  <si>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</si>
  <si>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</si>
  <si>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</si>
  <si>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</si>
  <si>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</si>
  <si>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</si>
  <si>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</si>
  <si>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</si>
  <si>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</si>
  <si>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</si>
  <si>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</si>
  <si>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</si>
  <si>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</si>
  <si>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</si>
  <si>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</si>
  <si>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</si>
  <si>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</si>
  <si>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</si>
  <si>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</si>
  <si>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</si>
  <si>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</si>
  <si>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</si>
  <si>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</si>
  <si>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</si>
  <si>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</si>
  <si>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</si>
  <si>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</si>
  <si>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</si>
  <si>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</si>
  <si>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</si>
  <si>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</si>
  <si>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</si>
  <si>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</si>
  <si>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</si>
  <si>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</si>
  <si>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</si>
  <si>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</si>
  <si>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</si>
  <si>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</si>
  <si>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</si>
  <si>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</si>
  <si>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</si>
  <si>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</si>
  <si>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</si>
  <si>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</si>
  <si>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</si>
  <si>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</si>
  <si>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</si>
  <si>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</si>
  <si>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</si>
  <si>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</si>
  <si>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</si>
  <si>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</si>
  <si>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</si>
  <si>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</si>
  <si>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</si>
  <si>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</si>
  <si>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</si>
  <si>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</si>
  <si>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</si>
  <si>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</si>
  <si>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</si>
  <si>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</si>
  <si>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</si>
  <si>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</si>
  <si>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</si>
  <si>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</si>
  <si>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</si>
  <si>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</si>
  <si>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</si>
  <si>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</si>
  <si>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</si>
  <si>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</si>
  <si>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</si>
  <si>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</si>
  <si>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</si>
  <si>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</si>
  <si>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</si>
  <si>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</si>
  <si>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</si>
  <si>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</si>
  <si>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</si>
  <si>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</si>
  <si>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</si>
  <si>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</si>
  <si>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</si>
  <si>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</si>
  <si>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</si>
  <si>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</si>
  <si>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</si>
  <si>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</si>
  <si>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</si>
  <si>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</si>
  <si>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</si>
  <si>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</si>
  <si>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</si>
  <si>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</si>
  <si>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</si>
  <si>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</si>
  <si>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</si>
  <si>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</si>
  <si>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</si>
  <si>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</si>
  <si>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</si>
  <si>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</si>
  <si>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</si>
  <si>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</si>
  <si>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</si>
  <si>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</si>
  <si>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</si>
  <si>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</si>
  <si>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</si>
  <si>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</si>
  <si>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</si>
  <si>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</si>
  <si>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</si>
  <si>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</si>
  <si>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</si>
  <si>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</si>
  <si>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</si>
  <si>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</si>
  <si>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</si>
  <si>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</si>
  <si>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</si>
  <si>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</si>
  <si>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</si>
  <si>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</si>
  <si>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</si>
  <si>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</si>
  <si>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</si>
  <si>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</si>
  <si>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</si>
  <si>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</si>
  <si>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</si>
  <si>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</si>
  <si>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</si>
  <si>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</si>
  <si>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</si>
  <si>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</si>
  <si>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</si>
  <si>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</si>
  <si>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</si>
  <si>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</si>
  <si>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</si>
  <si>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</si>
  <si>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</si>
  <si>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</si>
  <si>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</si>
  <si>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</si>
  <si>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</si>
  <si>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</si>
  <si>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</si>
  <si>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</si>
  <si>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</si>
  <si>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</si>
  <si>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</si>
  <si>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</si>
  <si>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</si>
  <si>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</si>
  <si>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</si>
  <si>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</si>
  <si>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</si>
  <si>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</si>
  <si>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</si>
  <si>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</si>
  <si>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</si>
  <si>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</si>
  <si>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</si>
  <si>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</si>
  <si>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</si>
  <si>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</si>
  <si>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</si>
  <si>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</si>
  <si>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</si>
  <si>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</si>
  <si>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</si>
  <si>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</si>
  <si>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</si>
  <si>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</si>
  <si>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</si>
  <si>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</si>
  <si>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</si>
  <si>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</si>
  <si>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</si>
  <si>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</si>
  <si>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</si>
  <si>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</si>
  <si>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</si>
  <si>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</si>
  <si>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</si>
  <si>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</si>
  <si>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</si>
  <si>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</si>
  <si>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</si>
  <si>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</si>
  <si>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</si>
  <si>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</si>
  <si>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</si>
  <si>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</si>
  <si>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</si>
  <si>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</si>
  <si>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</si>
  <si>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</si>
  <si>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</si>
  <si>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</si>
  <si>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</si>
  <si>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</si>
  <si>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</si>
  <si>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</si>
  <si>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</si>
  <si>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</si>
  <si>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</si>
  <si>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</si>
  <si>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</si>
  <si>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</si>
  <si>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</si>
  <si>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</si>
  <si>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</si>
  <si>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</si>
  <si>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</si>
  <si>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</si>
  <si>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</si>
  <si>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</si>
  <si>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</si>
  <si>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</si>
  <si>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</si>
  <si>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</si>
  <si>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</si>
  <si>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</si>
  <si>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</si>
  <si>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</si>
  <si>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</si>
  <si>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</si>
  <si>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</si>
  <si>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</si>
  <si>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</si>
  <si>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</si>
  <si>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</si>
  <si>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</si>
  <si>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</si>
  <si>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</si>
  <si>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</si>
  <si>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</si>
  <si>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</si>
  <si>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</si>
  <si>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</si>
  <si>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</si>
  <si>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</si>
  <si>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</si>
  <si>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</si>
  <si>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</si>
  <si>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</si>
  <si>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</si>
  <si>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</si>
  <si>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</si>
  <si>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</si>
  <si>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</si>
  <si>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</si>
  <si>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</si>
  <si>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</si>
  <si>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</si>
  <si>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</si>
  <si>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</si>
  <si>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</si>
  <si>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</si>
  <si>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</si>
  <si>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</si>
  <si>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</si>
  <si>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</si>
  <si>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</si>
  <si>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</si>
  <si>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</si>
  <si>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</si>
  <si>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</si>
  <si>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</si>
  <si>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</si>
  <si>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</si>
  <si>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</si>
  <si>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</si>
  <si>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</si>
  <si>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</si>
  <si>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</si>
  <si>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</si>
  <si>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</si>
  <si>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</si>
  <si>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</si>
  <si>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</si>
  <si>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</si>
  <si>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</si>
  <si>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</si>
  <si>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</si>
  <si>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</si>
  <si>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</si>
  <si>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</si>
  <si>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</si>
  <si>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</si>
  <si>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</si>
  <si>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</si>
  <si>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</si>
  <si>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</si>
  <si>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</si>
  <si>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</si>
  <si>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</si>
  <si>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</si>
  <si>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</si>
  <si>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</si>
  <si>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</si>
  <si>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</si>
  <si>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</si>
  <si>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</si>
  <si>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</si>
  <si>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</si>
  <si>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</si>
  <si>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</si>
  <si>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</si>
  <si>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</si>
  <si>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</si>
  <si>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</si>
  <si>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</si>
  <si>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</si>
  <si>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</si>
  <si>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</si>
  <si>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</si>
  <si>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</si>
  <si>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</si>
  <si>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</si>
  <si>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</si>
  <si>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</si>
  <si>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</si>
  <si>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</si>
  <si>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</si>
  <si>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</si>
  <si>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</si>
  <si>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</si>
  <si>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</si>
  <si>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</si>
  <si>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</si>
  <si>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</si>
  <si>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</si>
  <si>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</si>
  <si>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</si>
  <si>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</si>
  <si>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</si>
  <si>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</si>
  <si>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</si>
  <si>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</si>
  <si>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</si>
  <si>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</si>
  <si>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</si>
  <si>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</si>
  <si>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</si>
  <si>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</si>
  <si>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</si>
  <si>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</si>
  <si>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</si>
  <si>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</si>
  <si>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</si>
  <si>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</si>
  <si>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</si>
  <si>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</si>
  <si>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</si>
  <si>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</si>
  <si>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</si>
  <si>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</si>
  <si>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</si>
  <si>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</si>
  <si>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</si>
  <si>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</si>
  <si>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</si>
  <si>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</si>
  <si>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</si>
  <si>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</si>
  <si>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</si>
  <si>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</si>
  <si>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</si>
  <si>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</si>
  <si>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</si>
  <si>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</si>
  <si>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</si>
  <si>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</si>
  <si>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</si>
  <si>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</si>
  <si>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</si>
  <si>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</si>
  <si>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</si>
  <si>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</si>
  <si>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</si>
  <si>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</si>
  <si>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</si>
  <si>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</si>
  <si>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</si>
  <si>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</si>
  <si>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</si>
  <si>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</si>
  <si>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</si>
  <si>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</si>
  <si>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</si>
  <si>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</si>
  <si>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</si>
  <si>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</si>
  <si>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</si>
  <si>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</si>
  <si>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</si>
  <si>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</si>
  <si>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</si>
  <si>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</si>
  <si>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</si>
  <si>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</si>
  <si>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</si>
  <si>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</si>
  <si>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</si>
  <si>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</si>
  <si>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</si>
  <si>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</si>
  <si>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</si>
  <si>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</si>
  <si>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</si>
  <si>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</si>
  <si>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</si>
  <si>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</si>
  <si>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</si>
  <si>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</si>
  <si>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</si>
  <si>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</si>
  <si>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</si>
  <si>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</si>
  <si>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</si>
  <si>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</si>
  <si>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</si>
  <si>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</si>
  <si>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</si>
  <si>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</si>
  <si>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</si>
  <si>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</si>
  <si>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</si>
  <si>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</si>
  <si>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</si>
  <si>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</si>
  <si>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</si>
  <si>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</si>
  <si>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</si>
  <si>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</si>
  <si>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</si>
  <si>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</si>
  <si>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</si>
  <si>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</si>
  <si>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</si>
  <si>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</si>
  <si>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</si>
  <si>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</si>
  <si>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</si>
  <si>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</si>
  <si>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</si>
  <si>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</si>
  <si>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</si>
  <si>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</si>
  <si>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</si>
  <si>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</si>
  <si>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</si>
  <si>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</si>
  <si>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</si>
  <si>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</si>
  <si>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</si>
  <si>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</si>
  <si>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</si>
  <si>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</si>
  <si>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</si>
  <si>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</si>
  <si>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</si>
  <si>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</si>
  <si>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</si>
  <si>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</si>
  <si>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</si>
  <si>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</si>
  <si>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</si>
  <si>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</si>
  <si>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</si>
  <si>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</si>
  <si>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</si>
  <si>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</si>
  <si>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</si>
  <si>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</si>
  <si>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</si>
  <si>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</si>
  <si>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</si>
  <si>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</si>
  <si>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</si>
  <si>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</si>
  <si>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</si>
  <si>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</si>
  <si>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</si>
  <si>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</si>
  <si>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</si>
  <si>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</si>
  <si>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</si>
  <si>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</si>
  <si>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</si>
  <si>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</si>
  <si>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</si>
  <si>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</si>
  <si>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</si>
  <si>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</si>
  <si>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</si>
  <si>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</si>
  <si>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</si>
  <si>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</si>
  <si>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</si>
  <si>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</si>
  <si>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</si>
  <si>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</si>
  <si>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</si>
  <si>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</si>
  <si>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</si>
  <si>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</si>
  <si>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</si>
  <si>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</si>
  <si>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</si>
  <si>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</si>
  <si>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</si>
  <si>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</si>
  <si>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</si>
  <si>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</si>
  <si>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</si>
  <si>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</si>
  <si>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</si>
  <si>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</si>
  <si>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</si>
  <si>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</si>
  <si>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</si>
  <si>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</si>
  <si>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</si>
  <si>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</si>
  <si>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</si>
  <si>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</si>
  <si>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</si>
  <si>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</si>
  <si>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</si>
  <si>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</si>
  <si>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</si>
  <si>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</si>
  <si>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</si>
  <si>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</si>
  <si>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</si>
  <si>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</si>
  <si>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</si>
  <si>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</si>
  <si>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</si>
  <si>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</si>
  <si>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</si>
  <si>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</si>
  <si>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</si>
  <si>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</si>
  <si>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</si>
  <si>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</si>
  <si>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</si>
  <si>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</si>
  <si>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</si>
  <si>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</si>
  <si>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</si>
  <si>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</si>
  <si>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</si>
  <si>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</si>
  <si>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</si>
  <si>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</si>
  <si>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</si>
  <si>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</si>
  <si>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</si>
  <si>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</si>
  <si>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</si>
  <si>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</si>
  <si>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</si>
  <si>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</si>
  <si>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</si>
  <si>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</si>
  <si>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</si>
  <si>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</si>
  <si>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</si>
  <si>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</si>
  <si>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</si>
  <si>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</si>
  <si>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</si>
  <si>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</si>
  <si>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</si>
  <si>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</si>
  <si>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</si>
  <si>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</si>
  <si>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</si>
  <si>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</si>
  <si>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</si>
  <si>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</si>
  <si>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</si>
  <si>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</si>
  <si>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</si>
  <si>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</si>
  <si>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</si>
  <si>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</si>
  <si>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</si>
  <si>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</si>
  <si>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</si>
  <si>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</si>
  <si>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</si>
  <si>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</si>
  <si>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</si>
  <si>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</si>
  <si>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</si>
  <si>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</si>
  <si>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</si>
  <si>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</si>
  <si>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</si>
  <si>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</si>
  <si>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</si>
  <si>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</si>
  <si>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</si>
  <si>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</si>
  <si>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</si>
  <si>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</si>
  <si>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</si>
  <si>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</si>
  <si>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</si>
  <si>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</si>
  <si>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</si>
  <si>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</si>
  <si>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</si>
  <si>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</si>
  <si>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</si>
  <si>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</si>
  <si>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</si>
  <si>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</si>
  <si>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</si>
  <si>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</si>
  <si>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</si>
  <si>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</si>
  <si>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</si>
  <si>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</si>
  <si>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</si>
  <si>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</si>
  <si>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</si>
  <si>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</si>
  <si>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</si>
  <si>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</si>
  <si>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</si>
  <si>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</si>
  <si>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</si>
  <si>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</si>
  <si>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</si>
  <si>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</si>
  <si>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</si>
  <si>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</si>
  <si>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</si>
  <si>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</si>
  <si>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</si>
  <si>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</si>
  <si>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</si>
  <si>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</si>
  <si>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</si>
  <si>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</si>
  <si>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</si>
  <si>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</si>
  <si>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</si>
  <si>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</si>
  <si>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</si>
  <si>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</si>
  <si>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</si>
  <si>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</si>
  <si>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</si>
  <si>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</si>
  <si>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</si>
  <si>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</si>
  <si>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</si>
  <si>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</si>
  <si>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</si>
  <si>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</si>
  <si>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</si>
  <si>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</si>
  <si>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</si>
  <si>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</si>
  <si>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</si>
  <si>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</si>
  <si>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</si>
  <si>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</si>
  <si>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</si>
  <si>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</si>
  <si>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</si>
  <si>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</si>
  <si>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</si>
  <si>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</si>
  <si>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</si>
  <si>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</si>
  <si>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</si>
  <si>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</si>
  <si>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</si>
  <si>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</si>
  <si>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</si>
  <si>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</si>
  <si>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</si>
  <si>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</si>
  <si>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</si>
  <si>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</si>
  <si>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</si>
  <si>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</si>
  <si>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</si>
  <si>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</si>
  <si>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</si>
  <si>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</si>
  <si>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</si>
  <si>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</si>
  <si>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</si>
  <si>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</si>
  <si>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</si>
  <si>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</si>
  <si>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</si>
  <si>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</si>
  <si>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</si>
  <si>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</si>
  <si>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</si>
  <si>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</si>
  <si>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</si>
  <si>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</si>
  <si>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</si>
  <si>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</si>
  <si>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</si>
  <si>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</si>
  <si>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</si>
  <si>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</si>
  <si>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</si>
  <si>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</si>
  <si>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</si>
  <si>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</si>
  <si>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</si>
  <si>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</si>
  <si>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</si>
  <si>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</si>
  <si>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</si>
  <si>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</si>
  <si>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</si>
  <si>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</si>
  <si>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</si>
  <si>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</si>
  <si>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</si>
  <si>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</si>
  <si>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</si>
  <si>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2021-44-44001402020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</si>
  <si>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</si>
  <si>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281</t>
  </si>
  <si>
    <t>PRESTAR EL SERVICIO DE EDUCACION INICIAL EN LA MODALIDAD PROPIA E INTERCULTURAL PARA GRUPOS ETNICOS Y COMUNIDADES RURALES Y RURALES DISPERSAS, RESPODIENDO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</si>
  <si>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 xml:space="preserve">TRAYECTORIA </t>
  </si>
  <si>
    <t>DATOS CONTRATO INVITACIÓN</t>
  </si>
  <si>
    <t>VALOR TECNICO AGREGADO</t>
  </si>
  <si>
    <t>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</si>
</sst>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
        <v>21</v>
      </c>
      <c r="C8" s="168"/>
      <c r="D8" s="48"/>
      <c r="E8" s="234" t="s">
        <v>2633</v>
      </c>
      <c r="F8" s="235"/>
      <c r="G8" s="236"/>
      <c r="H8" s="170"/>
      <c r="I8" s="169" t="s">
        <v>16</v>
      </c>
      <c r="J8" s="49"/>
      <c r="K8" s="169" t="s">
        <v>2710</v>
      </c>
      <c r="L8" s="36"/>
      <c r="M8" s="36"/>
      <c r="N8" s="36"/>
      <c r="O8" s="43"/>
    </row>
    <row r="9" spans="1:20" ht="30.75" customHeight="1" thickBot="1" x14ac:dyDescent="0.3">
      <c r="A9" s="42"/>
      <c r="B9" s="169" t="s">
        <v>2711</v>
      </c>
      <c r="C9" s="48"/>
      <c r="D9" s="168"/>
      <c r="E9" s="234" t="s">
        <v>13</v>
      </c>
      <c r="F9" s="235"/>
      <c r="G9" s="236"/>
      <c r="H9" s="170"/>
      <c r="I9" s="169" t="s">
        <v>2669</v>
      </c>
      <c r="J9" s="49"/>
      <c r="K9" s="169" t="s">
        <v>29</v>
      </c>
      <c r="L9" s="36"/>
      <c r="M9" s="36"/>
      <c r="N9" s="36"/>
      <c r="O9" s="43"/>
    </row>
    <row r="10" spans="1:20" ht="30.75" customHeight="1" thickBot="1" x14ac:dyDescent="0.3">
      <c r="A10" s="42"/>
      <c r="B10" s="169" t="s">
        <v>4</v>
      </c>
      <c r="C10" s="48"/>
      <c r="D10" s="48"/>
      <c r="E10" s="234" t="s">
        <v>15</v>
      </c>
      <c r="F10" s="235"/>
      <c r="G10" s="236"/>
      <c r="H10" s="170"/>
      <c r="I10" s="169" t="s">
        <v>2712</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2706</v>
      </c>
      <c r="D15" s="35"/>
      <c r="E15" s="35"/>
      <c r="F15" s="5"/>
      <c r="G15" s="32" t="s">
        <v>1168</v>
      </c>
      <c r="H15" s="102" t="s">
        <v>696</v>
      </c>
      <c r="I15" s="32" t="s">
        <v>2624</v>
      </c>
      <c r="J15" s="107"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8">
        <v>804017278</v>
      </c>
      <c r="C20" s="5"/>
      <c r="D20" s="73"/>
      <c r="E20" s="5"/>
      <c r="F20" s="5"/>
      <c r="G20" s="5"/>
      <c r="H20" s="237"/>
      <c r="I20" s="143" t="s">
        <v>1154</v>
      </c>
      <c r="J20" s="144" t="s">
        <v>707</v>
      </c>
      <c r="K20" s="145">
        <v>7559204000</v>
      </c>
      <c r="L20" s="146"/>
      <c r="M20" s="146">
        <v>44561</v>
      </c>
      <c r="N20" s="129">
        <f>+(M20-L20)/30</f>
        <v>1485.3666666666666</v>
      </c>
      <c r="O20" s="132"/>
      <c r="U20" s="128"/>
      <c r="V20" s="104">
        <f ca="1">NOW()</f>
        <v>44194.786718750001</v>
      </c>
      <c r="W20" s="104">
        <f ca="1">NOW()</f>
        <v>44194.786718750001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3"/>
      <c r="R23" s="55"/>
      <c r="S23" s="104"/>
      <c r="T23" s="104"/>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PARA EL FOMENTO DESARROLLO Y BIENESTAR DE LA COMUNIDAD FUNDESTAR</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2707</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2708</v>
      </c>
      <c r="E48" s="139">
        <v>43761</v>
      </c>
      <c r="F48" s="139">
        <v>43822</v>
      </c>
      <c r="G48" s="154">
        <f>IF(AND(E48&lt;&gt;"",F48&lt;&gt;""),((F48-E48)/30),"")</f>
        <v>2.0333333333333332</v>
      </c>
      <c r="H48" s="116" t="s">
        <v>2709</v>
      </c>
      <c r="I48" s="115" t="s">
        <v>1154</v>
      </c>
      <c r="J48" s="115" t="s">
        <v>707</v>
      </c>
      <c r="K48" s="117">
        <v>1072329250</v>
      </c>
      <c r="L48" s="111" t="s">
        <v>1148</v>
      </c>
      <c r="M48" s="112">
        <v>1</v>
      </c>
      <c r="N48" s="111" t="s">
        <v>1151</v>
      </c>
      <c r="O48" s="111" t="s">
        <v>1148</v>
      </c>
      <c r="P48" s="78"/>
    </row>
    <row r="49" spans="1:16" s="6" customFormat="1" ht="24.75" customHeight="1" x14ac:dyDescent="0.25">
      <c r="A49" s="137">
        <v>2</v>
      </c>
      <c r="B49" s="109"/>
      <c r="C49" s="110"/>
      <c r="D49" s="115"/>
      <c r="E49" s="139"/>
      <c r="F49" s="139"/>
      <c r="G49" s="154" t="str">
        <f t="shared" ref="G49:G50" si="2">IF(AND(E49&lt;&gt;"",F49&lt;&gt;""),((F49-E49)/30),"")</f>
        <v/>
      </c>
      <c r="H49" s="116"/>
      <c r="I49" s="115"/>
      <c r="J49" s="115"/>
      <c r="K49" s="117"/>
      <c r="L49" s="111"/>
      <c r="M49" s="112"/>
      <c r="N49" s="111"/>
      <c r="O49" s="111"/>
      <c r="P49" s="78"/>
    </row>
    <row r="50" spans="1:16" s="6" customFormat="1" ht="24.75" customHeight="1" x14ac:dyDescent="0.25">
      <c r="A50" s="137">
        <v>3</v>
      </c>
      <c r="B50" s="109"/>
      <c r="C50" s="110"/>
      <c r="D50" s="115"/>
      <c r="E50" s="139"/>
      <c r="F50" s="139"/>
      <c r="G50" s="154" t="str">
        <f t="shared" si="2"/>
        <v/>
      </c>
      <c r="H50" s="116"/>
      <c r="I50" s="115"/>
      <c r="J50" s="115"/>
      <c r="K50" s="117"/>
      <c r="L50" s="111"/>
      <c r="M50" s="112"/>
      <c r="N50" s="111"/>
      <c r="O50" s="111"/>
      <c r="P50" s="78"/>
    </row>
    <row r="51" spans="1:16" s="6" customFormat="1" ht="24.75" customHeight="1" outlineLevel="1" x14ac:dyDescent="0.25">
      <c r="A51" s="137">
        <v>4</v>
      </c>
      <c r="B51" s="109"/>
      <c r="C51" s="110"/>
      <c r="D51" s="115"/>
      <c r="E51" s="139"/>
      <c r="F51" s="139"/>
      <c r="G51" s="154" t="str">
        <f t="shared" ref="G51:G107" si="3">IF(AND(E51&lt;&gt;"",F51&lt;&gt;""),((F51-E51)/30),"")</f>
        <v/>
      </c>
      <c r="H51" s="116"/>
      <c r="I51" s="115"/>
      <c r="J51" s="115"/>
      <c r="K51" s="117"/>
      <c r="L51" s="111"/>
      <c r="M51" s="112"/>
      <c r="N51" s="111"/>
      <c r="O51" s="111"/>
      <c r="P51" s="78"/>
    </row>
    <row r="52" spans="1:16" s="7" customFormat="1" ht="24.75" customHeight="1" outlineLevel="1" x14ac:dyDescent="0.25">
      <c r="A52" s="138">
        <v>5</v>
      </c>
      <c r="B52" s="109"/>
      <c r="C52" s="110"/>
      <c r="D52" s="115"/>
      <c r="E52" s="139"/>
      <c r="F52" s="139"/>
      <c r="G52" s="154" t="str">
        <f t="shared" si="3"/>
        <v/>
      </c>
      <c r="H52" s="116"/>
      <c r="I52" s="115"/>
      <c r="J52" s="115"/>
      <c r="K52" s="117"/>
      <c r="L52" s="111"/>
      <c r="M52" s="112"/>
      <c r="N52" s="111"/>
      <c r="O52" s="111"/>
      <c r="P52" s="79"/>
    </row>
    <row r="53" spans="1:16" s="7" customFormat="1" ht="24.75" customHeight="1" outlineLevel="1" x14ac:dyDescent="0.25">
      <c r="A53" s="138">
        <v>6</v>
      </c>
      <c r="B53" s="109"/>
      <c r="C53" s="110"/>
      <c r="D53" s="115"/>
      <c r="E53" s="139"/>
      <c r="F53" s="139"/>
      <c r="G53" s="154" t="str">
        <f t="shared" si="3"/>
        <v/>
      </c>
      <c r="H53" s="116"/>
      <c r="I53" s="115"/>
      <c r="J53" s="115"/>
      <c r="K53" s="117"/>
      <c r="L53" s="111"/>
      <c r="M53" s="112"/>
      <c r="N53" s="111"/>
      <c r="O53" s="111"/>
      <c r="P53" s="79"/>
    </row>
    <row r="54" spans="1:16" s="7" customFormat="1" ht="24.75" customHeight="1" outlineLevel="1" x14ac:dyDescent="0.25">
      <c r="A54" s="138">
        <v>7</v>
      </c>
      <c r="B54" s="109"/>
      <c r="C54" s="110"/>
      <c r="D54" s="115"/>
      <c r="E54" s="139"/>
      <c r="F54" s="139"/>
      <c r="G54" s="154" t="str">
        <f t="shared" si="3"/>
        <v/>
      </c>
      <c r="H54" s="116"/>
      <c r="I54" s="115"/>
      <c r="J54" s="115"/>
      <c r="K54" s="117"/>
      <c r="L54" s="111"/>
      <c r="M54" s="112"/>
      <c r="N54" s="111"/>
      <c r="O54" s="111"/>
      <c r="P54" s="79"/>
    </row>
    <row r="55" spans="1:16" s="7" customFormat="1" ht="24.75" customHeight="1" outlineLevel="1" x14ac:dyDescent="0.25">
      <c r="A55" s="138">
        <v>8</v>
      </c>
      <c r="B55" s="109"/>
      <c r="C55" s="110"/>
      <c r="D55" s="115"/>
      <c r="E55" s="139"/>
      <c r="F55" s="139"/>
      <c r="G55" s="154" t="str">
        <f t="shared" si="3"/>
        <v/>
      </c>
      <c r="H55" s="116"/>
      <c r="I55" s="115"/>
      <c r="J55" s="115"/>
      <c r="K55" s="117"/>
      <c r="L55" s="111"/>
      <c r="M55" s="112"/>
      <c r="N55" s="111"/>
      <c r="O55" s="111"/>
      <c r="P55" s="79"/>
    </row>
    <row r="56" spans="1:16" s="7" customFormat="1" ht="24.75" customHeight="1" outlineLevel="1" x14ac:dyDescent="0.25">
      <c r="A56" s="138">
        <v>9</v>
      </c>
      <c r="B56" s="109"/>
      <c r="C56" s="110"/>
      <c r="D56" s="115"/>
      <c r="E56" s="139"/>
      <c r="F56" s="139"/>
      <c r="G56" s="154" t="str">
        <f t="shared" si="3"/>
        <v/>
      </c>
      <c r="H56" s="116"/>
      <c r="I56" s="115"/>
      <c r="J56" s="115"/>
      <c r="K56" s="117"/>
      <c r="L56" s="111"/>
      <c r="M56" s="112"/>
      <c r="N56" s="111"/>
      <c r="O56" s="111"/>
      <c r="P56" s="79"/>
    </row>
    <row r="57" spans="1:16" s="7" customFormat="1" ht="24.75" customHeight="1" outlineLevel="1" x14ac:dyDescent="0.25">
      <c r="A57" s="138">
        <v>10</v>
      </c>
      <c r="B57" s="116"/>
      <c r="C57" s="118"/>
      <c r="D57" s="115"/>
      <c r="E57" s="139"/>
      <c r="F57" s="139"/>
      <c r="G57" s="154" t="str">
        <f t="shared" si="3"/>
        <v/>
      </c>
      <c r="H57" s="116"/>
      <c r="I57" s="115"/>
      <c r="J57" s="115"/>
      <c r="K57" s="117"/>
      <c r="L57" s="118"/>
      <c r="M57" s="112"/>
      <c r="N57" s="118"/>
      <c r="O57" s="118"/>
      <c r="P57" s="79"/>
    </row>
    <row r="58" spans="1:16" s="7" customFormat="1" ht="24.75" customHeight="1" outlineLevel="1" x14ac:dyDescent="0.25">
      <c r="A58" s="138">
        <v>11</v>
      </c>
      <c r="B58" s="116"/>
      <c r="C58" s="118"/>
      <c r="D58" s="115"/>
      <c r="E58" s="139"/>
      <c r="F58" s="139"/>
      <c r="G58" s="154" t="str">
        <f t="shared" si="3"/>
        <v/>
      </c>
      <c r="H58" s="116"/>
      <c r="I58" s="115"/>
      <c r="J58" s="115"/>
      <c r="K58" s="117"/>
      <c r="L58" s="118"/>
      <c r="M58" s="112"/>
      <c r="N58" s="118"/>
      <c r="O58" s="118"/>
      <c r="P58" s="79"/>
    </row>
    <row r="59" spans="1:16" s="7" customFormat="1" ht="24.75" customHeight="1" outlineLevel="1" x14ac:dyDescent="0.25">
      <c r="A59" s="138">
        <v>12</v>
      </c>
      <c r="B59" s="116"/>
      <c r="C59" s="118"/>
      <c r="D59" s="115"/>
      <c r="E59" s="139"/>
      <c r="F59" s="139"/>
      <c r="G59" s="154" t="str">
        <f t="shared" si="3"/>
        <v/>
      </c>
      <c r="H59" s="116"/>
      <c r="I59" s="115"/>
      <c r="J59" s="115"/>
      <c r="K59" s="117"/>
      <c r="L59" s="118"/>
      <c r="M59" s="112"/>
      <c r="N59" s="118"/>
      <c r="O59" s="118"/>
      <c r="P59" s="79"/>
    </row>
    <row r="60" spans="1:16" s="7" customFormat="1" ht="24.75" customHeight="1" outlineLevel="1" x14ac:dyDescent="0.25">
      <c r="A60" s="138">
        <v>13</v>
      </c>
      <c r="B60" s="116"/>
      <c r="C60" s="118"/>
      <c r="D60" s="115"/>
      <c r="E60" s="139"/>
      <c r="F60" s="139"/>
      <c r="G60" s="154" t="str">
        <f t="shared" si="3"/>
        <v/>
      </c>
      <c r="H60" s="116"/>
      <c r="I60" s="115"/>
      <c r="J60" s="115"/>
      <c r="K60" s="117"/>
      <c r="L60" s="118"/>
      <c r="M60" s="112"/>
      <c r="N60" s="118"/>
      <c r="O60" s="118"/>
      <c r="P60" s="79"/>
    </row>
    <row r="61" spans="1:16" s="7" customFormat="1" ht="24.75" customHeight="1" outlineLevel="1" x14ac:dyDescent="0.25">
      <c r="A61" s="138">
        <v>14</v>
      </c>
      <c r="B61" s="116"/>
      <c r="C61" s="118"/>
      <c r="D61" s="115"/>
      <c r="E61" s="139"/>
      <c r="F61" s="139"/>
      <c r="G61" s="154" t="str">
        <f t="shared" si="3"/>
        <v/>
      </c>
      <c r="H61" s="116"/>
      <c r="I61" s="115"/>
      <c r="J61" s="115"/>
      <c r="K61" s="117"/>
      <c r="L61" s="118"/>
      <c r="M61" s="112"/>
      <c r="N61" s="118"/>
      <c r="O61" s="118"/>
      <c r="P61" s="79"/>
    </row>
    <row r="62" spans="1:16" s="7" customFormat="1" ht="24.75" customHeight="1" outlineLevel="1" x14ac:dyDescent="0.25">
      <c r="A62" s="138">
        <v>15</v>
      </c>
      <c r="B62" s="116"/>
      <c r="C62" s="118"/>
      <c r="D62" s="115"/>
      <c r="E62" s="139"/>
      <c r="F62" s="139"/>
      <c r="G62" s="154" t="str">
        <f t="shared" si="3"/>
        <v/>
      </c>
      <c r="H62" s="116"/>
      <c r="I62" s="115"/>
      <c r="J62" s="115"/>
      <c r="K62" s="117"/>
      <c r="L62" s="118"/>
      <c r="M62" s="112"/>
      <c r="N62" s="118"/>
      <c r="O62" s="118"/>
      <c r="P62" s="79"/>
    </row>
    <row r="63" spans="1:16" s="7" customFormat="1" ht="24.75" customHeight="1" outlineLevel="1" x14ac:dyDescent="0.25">
      <c r="A63" s="138">
        <v>16</v>
      </c>
      <c r="B63" s="116"/>
      <c r="C63" s="118"/>
      <c r="D63" s="115"/>
      <c r="E63" s="139"/>
      <c r="F63" s="139"/>
      <c r="G63" s="154" t="str">
        <f t="shared" si="3"/>
        <v/>
      </c>
      <c r="H63" s="116"/>
      <c r="I63" s="115"/>
      <c r="J63" s="115"/>
      <c r="K63" s="117"/>
      <c r="L63" s="118"/>
      <c r="M63" s="112"/>
      <c r="N63" s="118"/>
      <c r="O63" s="118"/>
      <c r="P63" s="79"/>
    </row>
    <row r="64" spans="1:16" s="7" customFormat="1" ht="24.75" customHeight="1" outlineLevel="1" x14ac:dyDescent="0.25">
      <c r="A64" s="138">
        <v>17</v>
      </c>
      <c r="B64" s="116"/>
      <c r="C64" s="118"/>
      <c r="D64" s="115"/>
      <c r="E64" s="139"/>
      <c r="F64" s="139"/>
      <c r="G64" s="154" t="str">
        <f t="shared" si="3"/>
        <v/>
      </c>
      <c r="H64" s="116"/>
      <c r="I64" s="115"/>
      <c r="J64" s="115"/>
      <c r="K64" s="117"/>
      <c r="L64" s="118"/>
      <c r="M64" s="112"/>
      <c r="N64" s="118"/>
      <c r="O64" s="118"/>
      <c r="P64" s="79"/>
    </row>
    <row r="65" spans="1:16" s="7" customFormat="1" ht="24.75" customHeight="1" outlineLevel="1" x14ac:dyDescent="0.25">
      <c r="A65" s="138">
        <v>18</v>
      </c>
      <c r="B65" s="116"/>
      <c r="C65" s="118"/>
      <c r="D65" s="115"/>
      <c r="E65" s="139"/>
      <c r="F65" s="139"/>
      <c r="G65" s="154" t="str">
        <f t="shared" si="3"/>
        <v/>
      </c>
      <c r="H65" s="116"/>
      <c r="I65" s="115"/>
      <c r="J65" s="115"/>
      <c r="K65" s="117"/>
      <c r="L65" s="118"/>
      <c r="M65" s="112"/>
      <c r="N65" s="118"/>
      <c r="O65" s="65"/>
      <c r="P65" s="79"/>
    </row>
    <row r="66" spans="1:16" s="7" customFormat="1" ht="24.75" customHeight="1" outlineLevel="1" x14ac:dyDescent="0.25">
      <c r="A66" s="138">
        <v>19</v>
      </c>
      <c r="B66" s="116"/>
      <c r="C66" s="118"/>
      <c r="D66" s="115"/>
      <c r="E66" s="139"/>
      <c r="F66" s="139"/>
      <c r="G66" s="154" t="str">
        <f t="shared" si="3"/>
        <v/>
      </c>
      <c r="H66" s="116"/>
      <c r="I66" s="115"/>
      <c r="J66" s="115"/>
      <c r="K66" s="117"/>
      <c r="L66" s="118"/>
      <c r="M66" s="112"/>
      <c r="N66" s="118"/>
      <c r="O66" s="65"/>
      <c r="P66" s="79"/>
    </row>
    <row r="67" spans="1:16" s="7" customFormat="1" ht="24.75" customHeight="1" outlineLevel="1" x14ac:dyDescent="0.25">
      <c r="A67" s="138">
        <v>20</v>
      </c>
      <c r="B67" s="116"/>
      <c r="C67" s="118"/>
      <c r="D67" s="115"/>
      <c r="E67" s="139"/>
      <c r="F67" s="139"/>
      <c r="G67" s="154" t="str">
        <f t="shared" si="3"/>
        <v/>
      </c>
      <c r="H67" s="116"/>
      <c r="I67" s="115"/>
      <c r="J67" s="115"/>
      <c r="K67" s="117"/>
      <c r="L67" s="118"/>
      <c r="M67" s="112"/>
      <c r="N67" s="118"/>
      <c r="O67" s="65"/>
      <c r="P67" s="79"/>
    </row>
    <row r="68" spans="1:16" s="7" customFormat="1" ht="24.75" customHeight="1" outlineLevel="1" x14ac:dyDescent="0.25">
      <c r="A68" s="138">
        <v>21</v>
      </c>
      <c r="B68" s="116"/>
      <c r="C68" s="118"/>
      <c r="D68" s="115"/>
      <c r="E68" s="139"/>
      <c r="F68" s="139"/>
      <c r="G68" s="154" t="str">
        <f t="shared" si="3"/>
        <v/>
      </c>
      <c r="H68" s="116"/>
      <c r="I68" s="115"/>
      <c r="J68" s="115"/>
      <c r="K68" s="117"/>
      <c r="L68" s="118"/>
      <c r="M68" s="112"/>
      <c r="N68" s="118"/>
      <c r="O68" s="65"/>
      <c r="P68" s="79"/>
    </row>
    <row r="69" spans="1:16" s="7" customFormat="1" ht="24.75" customHeight="1" outlineLevel="1" x14ac:dyDescent="0.25">
      <c r="A69" s="138">
        <v>22</v>
      </c>
      <c r="B69" s="116"/>
      <c r="C69" s="118"/>
      <c r="D69" s="115"/>
      <c r="E69" s="139"/>
      <c r="F69" s="139"/>
      <c r="G69" s="154" t="str">
        <f t="shared" si="3"/>
        <v/>
      </c>
      <c r="H69" s="116"/>
      <c r="I69" s="115"/>
      <c r="J69" s="115"/>
      <c r="K69" s="117"/>
      <c r="L69" s="118"/>
      <c r="M69" s="112"/>
      <c r="N69" s="118"/>
      <c r="O69" s="65"/>
      <c r="P69" s="79"/>
    </row>
    <row r="70" spans="1:16" s="7" customFormat="1" ht="24.75" customHeight="1" outlineLevel="1" x14ac:dyDescent="0.25">
      <c r="A70" s="138">
        <v>23</v>
      </c>
      <c r="B70" s="116"/>
      <c r="C70" s="118"/>
      <c r="D70" s="115"/>
      <c r="E70" s="139"/>
      <c r="F70" s="139"/>
      <c r="G70" s="154" t="str">
        <f t="shared" si="3"/>
        <v/>
      </c>
      <c r="H70" s="116"/>
      <c r="I70" s="115"/>
      <c r="J70" s="115"/>
      <c r="K70" s="117"/>
      <c r="L70" s="118"/>
      <c r="M70" s="112"/>
      <c r="N70" s="118"/>
      <c r="O70" s="65"/>
      <c r="P70" s="79"/>
    </row>
    <row r="71" spans="1:16" s="7" customFormat="1" ht="24.75" customHeight="1" outlineLevel="1" x14ac:dyDescent="0.25">
      <c r="A71" s="138">
        <v>24</v>
      </c>
      <c r="B71" s="116"/>
      <c r="C71" s="118"/>
      <c r="D71" s="115"/>
      <c r="E71" s="139"/>
      <c r="F71" s="139"/>
      <c r="G71" s="154" t="str">
        <f t="shared" si="3"/>
        <v/>
      </c>
      <c r="H71" s="116"/>
      <c r="I71" s="115"/>
      <c r="J71" s="115"/>
      <c r="K71" s="117"/>
      <c r="L71" s="118"/>
      <c r="M71" s="112"/>
      <c r="N71" s="118"/>
      <c r="O71" s="65"/>
      <c r="P71" s="79"/>
    </row>
    <row r="72" spans="1:16" s="7" customFormat="1" ht="24.75" customHeight="1" outlineLevel="1" x14ac:dyDescent="0.25">
      <c r="A72" s="138">
        <v>25</v>
      </c>
      <c r="B72" s="116"/>
      <c r="C72" s="118"/>
      <c r="D72" s="115"/>
      <c r="E72" s="139"/>
      <c r="F72" s="139"/>
      <c r="G72" s="154" t="str">
        <f t="shared" si="3"/>
        <v/>
      </c>
      <c r="H72" s="116"/>
      <c r="I72" s="115"/>
      <c r="J72" s="115"/>
      <c r="K72" s="117"/>
      <c r="L72" s="118"/>
      <c r="M72" s="112"/>
      <c r="N72" s="118"/>
      <c r="O72" s="65"/>
      <c r="P72" s="79"/>
    </row>
    <row r="73" spans="1:16" s="7" customFormat="1" ht="24.75" customHeight="1" outlineLevel="1" x14ac:dyDescent="0.25">
      <c r="A73" s="138">
        <v>26</v>
      </c>
      <c r="B73" s="116"/>
      <c r="C73" s="118"/>
      <c r="D73" s="115"/>
      <c r="E73" s="139"/>
      <c r="F73" s="139"/>
      <c r="G73" s="154" t="str">
        <f t="shared" si="3"/>
        <v/>
      </c>
      <c r="H73" s="116"/>
      <c r="I73" s="115"/>
      <c r="J73" s="115"/>
      <c r="K73" s="117"/>
      <c r="L73" s="65"/>
      <c r="M73" s="67"/>
      <c r="N73" s="65"/>
      <c r="O73" s="65"/>
      <c r="P73" s="79"/>
    </row>
    <row r="74" spans="1:16" s="7" customFormat="1" ht="24.75" customHeight="1" outlineLevel="1" x14ac:dyDescent="0.25">
      <c r="A74" s="138">
        <v>27</v>
      </c>
      <c r="B74" s="116"/>
      <c r="C74" s="118"/>
      <c r="D74" s="115"/>
      <c r="E74" s="139"/>
      <c r="F74" s="139"/>
      <c r="G74" s="154" t="str">
        <f t="shared" si="3"/>
        <v/>
      </c>
      <c r="H74" s="116"/>
      <c r="I74" s="115"/>
      <c r="J74" s="115"/>
      <c r="K74" s="117"/>
      <c r="L74" s="65"/>
      <c r="M74" s="67"/>
      <c r="N74" s="65"/>
      <c r="O74" s="65"/>
      <c r="P74" s="79"/>
    </row>
    <row r="75" spans="1:16" s="7" customFormat="1" ht="24.75" customHeight="1" outlineLevel="1" x14ac:dyDescent="0.25">
      <c r="A75" s="138">
        <v>28</v>
      </c>
      <c r="B75" s="116"/>
      <c r="C75" s="118"/>
      <c r="D75" s="115"/>
      <c r="E75" s="139"/>
      <c r="F75" s="139"/>
      <c r="G75" s="154" t="str">
        <f t="shared" si="3"/>
        <v/>
      </c>
      <c r="H75" s="116"/>
      <c r="I75" s="115"/>
      <c r="J75" s="115"/>
      <c r="K75" s="117"/>
      <c r="L75" s="65"/>
      <c r="M75" s="67"/>
      <c r="N75" s="65"/>
      <c r="O75" s="65"/>
      <c r="P75" s="79"/>
    </row>
    <row r="76" spans="1:16" s="7" customFormat="1" ht="24.75" customHeight="1" outlineLevel="1" x14ac:dyDescent="0.25">
      <c r="A76" s="138">
        <v>29</v>
      </c>
      <c r="B76" s="116"/>
      <c r="C76" s="118"/>
      <c r="D76" s="115"/>
      <c r="E76" s="139"/>
      <c r="F76" s="139"/>
      <c r="G76" s="154" t="str">
        <f t="shared" si="3"/>
        <v/>
      </c>
      <c r="H76" s="116"/>
      <c r="I76" s="115"/>
      <c r="J76" s="115"/>
      <c r="K76" s="117"/>
      <c r="L76" s="65"/>
      <c r="M76" s="67"/>
      <c r="N76" s="65"/>
      <c r="O76" s="65"/>
      <c r="P76" s="79"/>
    </row>
    <row r="77" spans="1:16" s="7" customFormat="1" ht="24.75" customHeight="1" outlineLevel="1" x14ac:dyDescent="0.25">
      <c r="A77" s="138">
        <v>30</v>
      </c>
      <c r="B77" s="116"/>
      <c r="C77" s="118"/>
      <c r="D77" s="115"/>
      <c r="E77" s="139"/>
      <c r="F77" s="139"/>
      <c r="G77" s="154" t="str">
        <f t="shared" si="3"/>
        <v/>
      </c>
      <c r="H77" s="116"/>
      <c r="I77" s="115"/>
      <c r="J77" s="115"/>
      <c r="K77" s="117"/>
      <c r="L77" s="65"/>
      <c r="M77" s="67"/>
      <c r="N77" s="65"/>
      <c r="O77" s="65"/>
      <c r="P77" s="79"/>
    </row>
    <row r="78" spans="1:16" s="7" customFormat="1" ht="24.75" customHeight="1" outlineLevel="1" x14ac:dyDescent="0.25">
      <c r="A78" s="138">
        <v>31</v>
      </c>
      <c r="B78" s="116"/>
      <c r="C78" s="118"/>
      <c r="D78" s="115"/>
      <c r="E78" s="139"/>
      <c r="F78" s="139"/>
      <c r="G78" s="154" t="str">
        <f t="shared" si="3"/>
        <v/>
      </c>
      <c r="H78" s="116"/>
      <c r="I78" s="115"/>
      <c r="J78" s="115"/>
      <c r="K78" s="117"/>
      <c r="L78" s="65"/>
      <c r="M78" s="67"/>
      <c r="N78" s="65"/>
      <c r="O78" s="65"/>
      <c r="P78" s="79"/>
    </row>
    <row r="79" spans="1:16" s="7" customFormat="1" ht="24.75" customHeight="1" outlineLevel="1" x14ac:dyDescent="0.25">
      <c r="A79" s="138">
        <v>32</v>
      </c>
      <c r="B79" s="116"/>
      <c r="C79" s="118"/>
      <c r="D79" s="115"/>
      <c r="E79" s="139"/>
      <c r="F79" s="139"/>
      <c r="G79" s="154" t="str">
        <f t="shared" si="3"/>
        <v/>
      </c>
      <c r="H79" s="116"/>
      <c r="I79" s="115"/>
      <c r="J79" s="115"/>
      <c r="K79" s="117"/>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2"/>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2"/>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2"/>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2"/>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2"/>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2"/>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2"/>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2"/>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
        <v>2713</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2677</v>
      </c>
      <c r="E114" s="139">
        <v>44189</v>
      </c>
      <c r="F114" s="139">
        <v>44469</v>
      </c>
      <c r="G114" s="154">
        <f>IF(AND(E114&lt;&gt;"",F114&lt;&gt;""),((F114-E114)/30),"")</f>
        <v>9.3333333333333339</v>
      </c>
      <c r="H114" s="113" t="s">
        <v>2689</v>
      </c>
      <c r="I114" s="115" t="s">
        <v>887</v>
      </c>
      <c r="J114" s="115" t="s">
        <v>889</v>
      </c>
      <c r="K114" s="68">
        <v>1922013916</v>
      </c>
      <c r="L114" s="100">
        <f>+IF(AND(K114&gt;0,O114="Ejecución"),(K114/877802)*Tabla28[[#This Row],[% participación]],IF(AND(K114&gt;0,O114&lt;&gt;"Ejecución"),"-",""))</f>
        <v>2189.5756856329785</v>
      </c>
      <c r="M114" s="118"/>
      <c r="N114" s="167">
        <v>1</v>
      </c>
      <c r="O114" s="156" t="s">
        <v>1150</v>
      </c>
      <c r="P114" s="78"/>
    </row>
    <row r="115" spans="1:16" s="6" customFormat="1" ht="24.75" customHeight="1" x14ac:dyDescent="0.25">
      <c r="A115" s="137">
        <v>2</v>
      </c>
      <c r="B115" s="155" t="s">
        <v>2665</v>
      </c>
      <c r="C115" s="157" t="s">
        <v>31</v>
      </c>
      <c r="D115" s="63" t="s">
        <v>2678</v>
      </c>
      <c r="E115" s="139">
        <v>44175</v>
      </c>
      <c r="F115" s="139">
        <v>44773</v>
      </c>
      <c r="G115" s="154">
        <f t="shared" ref="G115:G116" si="4">IF(AND(E115&lt;&gt;"",F115&lt;&gt;""),((F115-E115)/30),"")</f>
        <v>19.933333333333334</v>
      </c>
      <c r="H115" s="113" t="s">
        <v>2690</v>
      </c>
      <c r="I115" s="63" t="s">
        <v>516</v>
      </c>
      <c r="J115" s="63" t="s">
        <v>542</v>
      </c>
      <c r="K115" s="68">
        <v>4799993985</v>
      </c>
      <c r="L115" s="100">
        <f>+IF(AND(K115&gt;0,O115="Ejecución"),(K115/877802)*Tabla28[[#This Row],[% participación]],IF(AND(K115&gt;0,O115&lt;&gt;"Ejecución"),"-",""))</f>
        <v>5468.1966833067136</v>
      </c>
      <c r="M115" s="65"/>
      <c r="N115" s="167">
        <v>1</v>
      </c>
      <c r="O115" s="156" t="s">
        <v>1150</v>
      </c>
      <c r="P115" s="78"/>
    </row>
    <row r="116" spans="1:16" s="6" customFormat="1" ht="24.75" customHeight="1" x14ac:dyDescent="0.25">
      <c r="A116" s="137">
        <v>3</v>
      </c>
      <c r="B116" s="155" t="s">
        <v>2665</v>
      </c>
      <c r="C116" s="157" t="s">
        <v>31</v>
      </c>
      <c r="D116" s="63" t="s">
        <v>2679</v>
      </c>
      <c r="E116" s="139">
        <v>44175</v>
      </c>
      <c r="F116" s="139">
        <v>44773</v>
      </c>
      <c r="G116" s="154">
        <f t="shared" si="4"/>
        <v>19.933333333333334</v>
      </c>
      <c r="H116" s="113" t="s">
        <v>2691</v>
      </c>
      <c r="I116" s="63" t="s">
        <v>516</v>
      </c>
      <c r="J116" s="63" t="s">
        <v>577</v>
      </c>
      <c r="K116" s="68">
        <v>1785514419</v>
      </c>
      <c r="L116" s="100">
        <f>+IF(AND(K116&gt;0,O116="Ejecución"),(K116/877802)*Tabla28[[#This Row],[% participación]],IF(AND(K116&gt;0,O116&lt;&gt;"Ejecución"),"-",""))</f>
        <v>2034.0742206101147</v>
      </c>
      <c r="M116" s="65"/>
      <c r="N116" s="167">
        <v>1</v>
      </c>
      <c r="O116" s="156" t="s">
        <v>1150</v>
      </c>
      <c r="P116" s="78"/>
    </row>
    <row r="117" spans="1:16" s="6" customFormat="1" ht="24.75" customHeight="1" outlineLevel="1" x14ac:dyDescent="0.25">
      <c r="A117" s="137">
        <v>4</v>
      </c>
      <c r="B117" s="155" t="s">
        <v>2665</v>
      </c>
      <c r="C117" s="157" t="s">
        <v>31</v>
      </c>
      <c r="D117" s="63" t="s">
        <v>2680</v>
      </c>
      <c r="E117" s="139">
        <v>44175</v>
      </c>
      <c r="F117" s="139">
        <v>44773</v>
      </c>
      <c r="G117" s="154">
        <f t="shared" ref="G117:G159" si="5">IF(AND(E117&lt;&gt;"",F117&lt;&gt;""),((F117-E117)/30),"")</f>
        <v>19.933333333333334</v>
      </c>
      <c r="H117" s="113" t="s">
        <v>2692</v>
      </c>
      <c r="I117" s="63" t="s">
        <v>516</v>
      </c>
      <c r="J117" s="63" t="s">
        <v>627</v>
      </c>
      <c r="K117" s="68">
        <v>1865965285</v>
      </c>
      <c r="L117" s="100">
        <f>+IF(AND(K117&gt;0,O117="Ejecución"),(K117/877802)*Tabla28[[#This Row],[% participación]],IF(AND(K117&gt;0,O117&lt;&gt;"Ejecución"),"-",""))</f>
        <v>2125.7245768407911</v>
      </c>
      <c r="M117" s="65"/>
      <c r="N117" s="167">
        <v>1</v>
      </c>
      <c r="O117" s="156" t="s">
        <v>1150</v>
      </c>
      <c r="P117" s="78"/>
    </row>
    <row r="118" spans="1:16" s="7" customFormat="1" ht="24.75" customHeight="1" outlineLevel="1" x14ac:dyDescent="0.25">
      <c r="A118" s="138">
        <v>5</v>
      </c>
      <c r="B118" s="155" t="s">
        <v>2665</v>
      </c>
      <c r="C118" s="157" t="s">
        <v>31</v>
      </c>
      <c r="D118" s="63" t="s">
        <v>2681</v>
      </c>
      <c r="E118" s="139">
        <v>44167</v>
      </c>
      <c r="F118" s="139">
        <v>44773</v>
      </c>
      <c r="G118" s="154">
        <f t="shared" si="5"/>
        <v>20.2</v>
      </c>
      <c r="H118" s="113" t="s">
        <v>2693</v>
      </c>
      <c r="I118" s="63" t="s">
        <v>887</v>
      </c>
      <c r="J118" s="63" t="s">
        <v>893</v>
      </c>
      <c r="K118" s="68">
        <v>8898703754</v>
      </c>
      <c r="L118" s="100">
        <f>+IF(AND(K118&gt;0,O118="Ejecución"),(K118/877802)*Tabla28[[#This Row],[% participación]],IF(AND(K118&gt;0,O118&lt;&gt;"Ejecución"),"-",""))</f>
        <v>10137.48402714963</v>
      </c>
      <c r="M118" s="65"/>
      <c r="N118" s="167">
        <v>1</v>
      </c>
      <c r="O118" s="156" t="s">
        <v>1150</v>
      </c>
      <c r="P118" s="79"/>
    </row>
    <row r="119" spans="1:16" s="7" customFormat="1" ht="24.75" customHeight="1" outlineLevel="1" x14ac:dyDescent="0.25">
      <c r="A119" s="138">
        <v>6</v>
      </c>
      <c r="B119" s="155" t="s">
        <v>2665</v>
      </c>
      <c r="C119" s="157" t="s">
        <v>31</v>
      </c>
      <c r="D119" s="63" t="s">
        <v>2682</v>
      </c>
      <c r="E119" s="139">
        <v>43878</v>
      </c>
      <c r="F119" s="139">
        <v>44196</v>
      </c>
      <c r="G119" s="154">
        <f t="shared" si="5"/>
        <v>10.6</v>
      </c>
      <c r="H119" s="113" t="s">
        <v>2694</v>
      </c>
      <c r="I119" s="63" t="s">
        <v>516</v>
      </c>
      <c r="J119" s="63" t="s">
        <v>542</v>
      </c>
      <c r="K119" s="68">
        <v>1396834472</v>
      </c>
      <c r="L119" s="100">
        <f>+IF(AND(K119&gt;0,O119="Ejecución"),(K119/877802)*Tabla28[[#This Row],[% participación]],IF(AND(K119&gt;0,O119&lt;&gt;"Ejecución"),"-",""))</f>
        <v>1591.2864996889959</v>
      </c>
      <c r="M119" s="65"/>
      <c r="N119" s="167">
        <v>1</v>
      </c>
      <c r="O119" s="156" t="s">
        <v>1150</v>
      </c>
      <c r="P119" s="79"/>
    </row>
    <row r="120" spans="1:16" s="7" customFormat="1" ht="24.75" customHeight="1" outlineLevel="1" x14ac:dyDescent="0.25">
      <c r="A120" s="138">
        <v>7</v>
      </c>
      <c r="B120" s="155" t="s">
        <v>2665</v>
      </c>
      <c r="C120" s="157" t="s">
        <v>31</v>
      </c>
      <c r="D120" s="63" t="s">
        <v>2683</v>
      </c>
      <c r="E120" s="139">
        <v>43877</v>
      </c>
      <c r="F120" s="139">
        <v>44196</v>
      </c>
      <c r="G120" s="154">
        <f t="shared" si="5"/>
        <v>10.633333333333333</v>
      </c>
      <c r="H120" s="113" t="s">
        <v>2695</v>
      </c>
      <c r="I120" s="63" t="s">
        <v>516</v>
      </c>
      <c r="J120" s="63" t="s">
        <v>577</v>
      </c>
      <c r="K120" s="68">
        <v>715756621</v>
      </c>
      <c r="L120" s="100">
        <f>+IF(AND(K120&gt;0,O120="Ejecución"),(K120/877802)*Tabla28[[#This Row],[% participación]],IF(AND(K120&gt;0,O120&lt;&gt;"Ejecución"),"-",""))</f>
        <v>815.39643450345295</v>
      </c>
      <c r="M120" s="65"/>
      <c r="N120" s="167">
        <v>1</v>
      </c>
      <c r="O120" s="156" t="s">
        <v>1150</v>
      </c>
      <c r="P120" s="79"/>
    </row>
    <row r="121" spans="1:16" s="7" customFormat="1" ht="24.75" customHeight="1" outlineLevel="1" x14ac:dyDescent="0.25">
      <c r="A121" s="138">
        <v>8</v>
      </c>
      <c r="B121" s="155" t="s">
        <v>2665</v>
      </c>
      <c r="C121" s="157" t="s">
        <v>31</v>
      </c>
      <c r="D121" s="63" t="s">
        <v>2684</v>
      </c>
      <c r="E121" s="139">
        <v>43877</v>
      </c>
      <c r="F121" s="139">
        <v>44196</v>
      </c>
      <c r="G121" s="154">
        <f t="shared" si="5"/>
        <v>10.633333333333333</v>
      </c>
      <c r="H121" s="113" t="s">
        <v>2696</v>
      </c>
      <c r="I121" s="63" t="s">
        <v>516</v>
      </c>
      <c r="J121" s="63" t="s">
        <v>577</v>
      </c>
      <c r="K121" s="68">
        <v>2774095951</v>
      </c>
      <c r="L121" s="100">
        <f>+IF(AND(K121&gt;0,O121="Ejecución"),(K121/877802)*Tabla28[[#This Row],[% participación]],IF(AND(K121&gt;0,O121&lt;&gt;"Ejecución"),"-",""))</f>
        <v>3160.2752682267756</v>
      </c>
      <c r="M121" s="65"/>
      <c r="N121" s="167">
        <v>1</v>
      </c>
      <c r="O121" s="156" t="s">
        <v>1150</v>
      </c>
      <c r="P121" s="79"/>
    </row>
    <row r="122" spans="1:16" s="7" customFormat="1" ht="24.75" customHeight="1" outlineLevel="1" x14ac:dyDescent="0.25">
      <c r="A122" s="138">
        <v>9</v>
      </c>
      <c r="B122" s="155" t="s">
        <v>2665</v>
      </c>
      <c r="C122" s="157" t="s">
        <v>31</v>
      </c>
      <c r="D122" s="63" t="s">
        <v>2685</v>
      </c>
      <c r="E122" s="139">
        <v>43877</v>
      </c>
      <c r="F122" s="139">
        <v>44196</v>
      </c>
      <c r="G122" s="154">
        <f t="shared" si="5"/>
        <v>10.633333333333333</v>
      </c>
      <c r="H122" s="113" t="s">
        <v>2697</v>
      </c>
      <c r="I122" s="63" t="s">
        <v>516</v>
      </c>
      <c r="J122" s="63" t="s">
        <v>541</v>
      </c>
      <c r="K122" s="68">
        <v>1182352412</v>
      </c>
      <c r="L122" s="100">
        <f>+IF(AND(K122&gt;0,O122="Ejecución"),(K122/877802)*Tabla28[[#This Row],[% participación]],IF(AND(K122&gt;0,O122&lt;&gt;"Ejecución"),"-",""))</f>
        <v>1346.9465916003837</v>
      </c>
      <c r="M122" s="65"/>
      <c r="N122" s="167">
        <v>1</v>
      </c>
      <c r="O122" s="156" t="s">
        <v>1150</v>
      </c>
      <c r="P122" s="79"/>
    </row>
    <row r="123" spans="1:16" s="7" customFormat="1" ht="24.75" customHeight="1" outlineLevel="1" x14ac:dyDescent="0.25">
      <c r="A123" s="138">
        <v>10</v>
      </c>
      <c r="B123" s="155" t="s">
        <v>2665</v>
      </c>
      <c r="C123" s="157" t="s">
        <v>31</v>
      </c>
      <c r="D123" s="63" t="s">
        <v>2686</v>
      </c>
      <c r="E123" s="139">
        <v>43877</v>
      </c>
      <c r="F123" s="139">
        <v>44196</v>
      </c>
      <c r="G123" s="154">
        <f t="shared" si="5"/>
        <v>10.633333333333333</v>
      </c>
      <c r="H123" s="113" t="s">
        <v>2698</v>
      </c>
      <c r="I123" s="63" t="s">
        <v>516</v>
      </c>
      <c r="J123" s="63" t="s">
        <v>627</v>
      </c>
      <c r="K123" s="68">
        <v>1331593997</v>
      </c>
      <c r="L123" s="100">
        <f>+IF(AND(K123&gt;0,O123="Ejecución"),(K123/877802)*Tabla28[[#This Row],[% participación]],IF(AND(K123&gt;0,O123&lt;&gt;"Ejecución"),"-",""))</f>
        <v>1516.9639588426546</v>
      </c>
      <c r="M123" s="65"/>
      <c r="N123" s="167">
        <v>1</v>
      </c>
      <c r="O123" s="156" t="s">
        <v>1150</v>
      </c>
      <c r="P123" s="79"/>
    </row>
    <row r="124" spans="1:16" s="7" customFormat="1" ht="24.75" customHeight="1" outlineLevel="1" x14ac:dyDescent="0.25">
      <c r="A124" s="138">
        <v>11</v>
      </c>
      <c r="B124" s="155" t="s">
        <v>2665</v>
      </c>
      <c r="C124" s="157" t="s">
        <v>31</v>
      </c>
      <c r="D124" s="63" t="s">
        <v>2687</v>
      </c>
      <c r="E124" s="139">
        <v>43880</v>
      </c>
      <c r="F124" s="139">
        <v>44196</v>
      </c>
      <c r="G124" s="154">
        <f t="shared" si="5"/>
        <v>10.533333333333333</v>
      </c>
      <c r="H124" s="113" t="s">
        <v>2699</v>
      </c>
      <c r="I124" s="63" t="s">
        <v>887</v>
      </c>
      <c r="J124" s="63" t="s">
        <v>959</v>
      </c>
      <c r="K124" s="68">
        <v>2777108169</v>
      </c>
      <c r="L124" s="100">
        <f>+IF(AND(K124&gt;0,O124="Ejecución"),(K124/877802)*Tabla28[[#This Row],[% participación]],IF(AND(K124&gt;0,O124&lt;&gt;"Ejecución"),"-",""))</f>
        <v>3163.7068142929725</v>
      </c>
      <c r="M124" s="65"/>
      <c r="N124" s="167">
        <v>1</v>
      </c>
      <c r="O124" s="156" t="s">
        <v>1150</v>
      </c>
      <c r="P124" s="79"/>
    </row>
    <row r="125" spans="1:16" s="7" customFormat="1" ht="24.75" customHeight="1" outlineLevel="1" x14ac:dyDescent="0.25">
      <c r="A125" s="138">
        <v>12</v>
      </c>
      <c r="B125" s="155" t="s">
        <v>2665</v>
      </c>
      <c r="C125" s="157" t="s">
        <v>31</v>
      </c>
      <c r="D125" s="63" t="s">
        <v>2688</v>
      </c>
      <c r="E125" s="139">
        <v>43879</v>
      </c>
      <c r="F125" s="139">
        <v>44196</v>
      </c>
      <c r="G125" s="154">
        <f t="shared" si="5"/>
        <v>10.566666666666666</v>
      </c>
      <c r="H125" s="113" t="s">
        <v>2700</v>
      </c>
      <c r="I125" s="63" t="s">
        <v>887</v>
      </c>
      <c r="J125" s="63" t="s">
        <v>122</v>
      </c>
      <c r="K125" s="68">
        <v>2765399175</v>
      </c>
      <c r="L125" s="100">
        <f>+IF(AND(K125&gt;0,O125="Ejecución"),(K125/877802)*Tabla28[[#This Row],[% participación]],IF(AND(K125&gt;0,O125&lt;&gt;"Ejecución"),"-",""))</f>
        <v>3150.3678221284526</v>
      </c>
      <c r="M125" s="65"/>
      <c r="N125" s="167">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ref="N126:N160" si="6">+IF(M126="No",1,IF(M126="Si","Ingrese %",""))</f>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
        <v>2713</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
        <v>2713</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0</v>
      </c>
      <c r="G179" s="159" t="str">
        <f>IF(F179&gt;0,SUM(E179+F179),"")</f>
        <v/>
      </c>
      <c r="H179" s="5"/>
      <c r="I179" s="185" t="s">
        <v>2671</v>
      </c>
      <c r="J179" s="185"/>
      <c r="K179" s="185"/>
      <c r="L179" s="185"/>
      <c r="M179" s="166"/>
      <c r="O179" s="8"/>
      <c r="Q179" s="19"/>
      <c r="R179" s="153" t="str">
        <f>IF(M179&gt;0,SUM(L179+M179),"")</f>
        <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
        <v>2713</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31756</v>
      </c>
      <c r="D193" s="5"/>
      <c r="E193" s="120">
        <v>427</v>
      </c>
      <c r="F193" s="5"/>
      <c r="G193" s="5"/>
      <c r="H193" s="141" t="s">
        <v>2701</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
        <v>2713</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2702</v>
      </c>
      <c r="J211" s="27" t="s">
        <v>2622</v>
      </c>
      <c r="K211" s="142" t="s">
        <v>2704</v>
      </c>
      <c r="L211" s="21"/>
      <c r="M211" s="21"/>
      <c r="N211" s="21"/>
      <c r="O211" s="8"/>
    </row>
    <row r="212" spans="1:15" x14ac:dyDescent="0.25">
      <c r="A212" s="9"/>
      <c r="B212" s="27" t="s">
        <v>2619</v>
      </c>
      <c r="C212" s="141" t="s">
        <v>2701</v>
      </c>
      <c r="D212" s="21"/>
      <c r="G212" s="27" t="s">
        <v>2621</v>
      </c>
      <c r="H212" s="142" t="s">
        <v>2703</v>
      </c>
      <c r="J212" s="27" t="s">
        <v>2623</v>
      </c>
      <c r="K212" s="141"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L83:L90 G48:G90 B83:B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schemas.microsoft.com/office/infopath/2007/PartnerControls"/>
    <ds:schemaRef ds:uri="http://purl.org/dc/elements/1.1/"/>
    <ds:schemaRef ds:uri="4fb10211-09fb-4e80-9f0b-184718d5d98c"/>
    <ds:schemaRef ds:uri="http://schemas.microsoft.com/office/2006/documentManagement/types"/>
    <ds:schemaRef ds:uri="http://purl.org/dc/terms/"/>
    <ds:schemaRef ds:uri="a65d333d-5b59-4810-bc94-b80d9325abb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2020-12-29T20:55:22Z</cp:lastPrinted>
  <dcterms:created xsi:type="dcterms:W3CDTF">2020-10-14T21:57:42Z</dcterms:created>
  <dcterms:modified xsi:type="dcterms:W3CDTF">2020-12-29T23:53:09Z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