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MEDIO BAUDO\"/>
    </mc:Choice>
  </mc:AlternateContent>
  <xr:revisionPtr revIDLastSave="0" documentId="13_ncr:1_{416168F8-2CA5-4859-AA94-70FA890A09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<sst xmlns="http://schemas.openxmlformats.org/spreadsheetml/2006/main" count="3137" uniqueCount="2707">
  <si>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</si>
  <si>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</si>
  <si>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</si>
  <si>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</si>
  <si>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</si>
  <si>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</si>
  <si>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</si>
  <si>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</si>
  <si>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</si>
  <si>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</si>
  <si>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</si>
  <si>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</si>
  <si>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</si>
  <si>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</si>
  <si>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</si>
  <si>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</si>
  <si>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</si>
  <si>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</si>
  <si>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</si>
  <si>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</si>
  <si>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</si>
  <si>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</si>
  <si>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</si>
  <si>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</si>
  <si>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</si>
  <si>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</si>
  <si>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</si>
  <si>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</si>
  <si>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</si>
  <si>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</si>
  <si>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</si>
  <si>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</si>
  <si>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</si>
  <si>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</si>
  <si>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</si>
  <si>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</si>
  <si>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</si>
  <si>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</si>
  <si>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</si>
  <si>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</si>
  <si>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</si>
  <si>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</si>
  <si>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</si>
  <si>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</si>
  <si>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</si>
  <si>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</si>
  <si>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</si>
  <si>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</si>
  <si>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</si>
  <si>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</si>
  <si>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</si>
  <si>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</si>
  <si>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</si>
  <si>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</si>
  <si>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</si>
  <si>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</si>
  <si>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</si>
  <si>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</si>
  <si>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</si>
  <si>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</si>
  <si>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</si>
  <si>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</si>
  <si>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</si>
  <si>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</si>
  <si>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</si>
  <si>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</si>
  <si>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</si>
  <si>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</si>
  <si>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</si>
  <si>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</si>
  <si>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</si>
  <si>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</si>
  <si>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</si>
  <si>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</si>
  <si>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</si>
  <si>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</si>
  <si>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</si>
  <si>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</si>
  <si>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</si>
  <si>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</si>
  <si>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</si>
  <si>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</si>
  <si>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</si>
  <si>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</si>
  <si>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</si>
  <si>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</si>
  <si>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</si>
  <si>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</si>
  <si>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</si>
  <si>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</si>
  <si>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</si>
  <si>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</si>
  <si>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</si>
  <si>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</si>
  <si>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</si>
  <si>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</si>
  <si>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</si>
  <si>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</si>
  <si>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</si>
  <si>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</si>
  <si>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</si>
  <si>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</si>
  <si>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</si>
  <si>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</si>
  <si>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</si>
  <si>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</si>
  <si>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</si>
  <si>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</si>
  <si>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</si>
  <si>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</si>
  <si>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</si>
  <si>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</si>
  <si>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</si>
  <si>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</si>
  <si>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</si>
  <si>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</si>
  <si>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</si>
  <si>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</si>
  <si>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</si>
  <si>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</si>
  <si>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</si>
  <si>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</si>
  <si>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</si>
  <si>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</si>
  <si>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</si>
  <si>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</si>
  <si>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</si>
  <si>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</si>
  <si>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</si>
  <si>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</si>
  <si>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</si>
  <si>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</si>
  <si>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</si>
  <si>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</si>
  <si>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</si>
  <si>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</si>
  <si>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</si>
  <si>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</si>
  <si>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</si>
  <si>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</si>
  <si>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</si>
  <si>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</si>
  <si>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</si>
  <si>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</si>
  <si>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</si>
  <si>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</si>
  <si>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</si>
  <si>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</si>
  <si>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</si>
  <si>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</si>
  <si>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</si>
  <si>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</si>
  <si>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</si>
  <si>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</si>
  <si>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</si>
  <si>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</si>
  <si>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</si>
  <si>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</si>
  <si>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</si>
  <si>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</si>
  <si>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</si>
  <si>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</si>
  <si>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</si>
  <si>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</si>
  <si>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</si>
  <si>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</si>
  <si>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</si>
  <si>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</si>
  <si>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</si>
  <si>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</si>
  <si>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</si>
  <si>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</si>
  <si>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</si>
  <si>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</si>
  <si>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</si>
  <si>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</si>
  <si>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</si>
  <si>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</si>
  <si>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</si>
  <si>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</si>
  <si>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</si>
  <si>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</si>
  <si>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</si>
  <si>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</si>
  <si>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</si>
  <si>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</si>
  <si>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</si>
  <si>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</si>
  <si>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</si>
  <si>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</si>
  <si>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</si>
  <si>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</si>
  <si>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</si>
  <si>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</si>
  <si>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</si>
  <si>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</si>
  <si>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</si>
  <si>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</si>
  <si>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</si>
  <si>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</si>
  <si>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</si>
  <si>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</si>
  <si>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</si>
  <si>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</si>
  <si>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</si>
  <si>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</si>
  <si>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</si>
  <si>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</si>
  <si>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</si>
  <si>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</si>
  <si>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</si>
  <si>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</si>
  <si>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</si>
  <si>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</si>
  <si>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</si>
  <si>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</si>
  <si>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</si>
  <si>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</si>
  <si>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</si>
  <si>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</si>
  <si>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</si>
  <si>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</si>
  <si>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</si>
  <si>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</si>
  <si>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</si>
  <si>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</si>
  <si>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</si>
  <si>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</si>
  <si>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</si>
  <si>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</si>
  <si>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</si>
  <si>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</si>
  <si>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</si>
  <si>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</si>
  <si>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</si>
  <si>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</si>
  <si>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</si>
  <si>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</si>
  <si>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</si>
  <si>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</si>
  <si>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</si>
  <si>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</si>
  <si>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</si>
  <si>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</si>
  <si>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</si>
  <si>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</si>
  <si>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</si>
  <si>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</si>
  <si>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</si>
  <si>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</si>
  <si>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</si>
  <si>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</si>
  <si>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</si>
  <si>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</si>
  <si>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</si>
  <si>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</si>
  <si>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</si>
  <si>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</si>
  <si>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</si>
  <si>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</si>
  <si>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</si>
  <si>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</si>
  <si>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</si>
  <si>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</si>
  <si>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</si>
  <si>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</si>
  <si>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</si>
  <si>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</si>
  <si>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</si>
  <si>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</si>
  <si>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</si>
  <si>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</si>
  <si>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</si>
  <si>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</si>
  <si>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</si>
  <si>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</si>
  <si>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</si>
  <si>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</si>
  <si>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</si>
  <si>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</si>
  <si>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</si>
  <si>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</si>
  <si>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</si>
  <si>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</si>
  <si>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</si>
  <si>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</si>
  <si>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</si>
  <si>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</si>
  <si>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</si>
  <si>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</si>
  <si>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</si>
  <si>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</si>
  <si>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</si>
  <si>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</si>
  <si>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</si>
  <si>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</si>
  <si>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</si>
  <si>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</si>
  <si>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</si>
  <si>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</si>
  <si>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</si>
  <si>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</si>
  <si>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</si>
  <si>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</si>
  <si>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</si>
  <si>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</si>
  <si>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</si>
  <si>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</si>
  <si>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</si>
  <si>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</si>
  <si>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</si>
  <si>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</si>
  <si>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</si>
  <si>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</si>
  <si>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</si>
  <si>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</si>
  <si>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</si>
  <si>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</si>
  <si>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</si>
  <si>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</si>
  <si>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</si>
  <si>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</si>
  <si>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</si>
  <si>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</si>
  <si>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</si>
  <si>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</si>
  <si>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</si>
  <si>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</si>
  <si>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</si>
  <si>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</si>
  <si>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</si>
  <si>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</si>
  <si>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</si>
  <si>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</si>
  <si>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</si>
  <si>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</si>
  <si>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</si>
  <si>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</si>
  <si>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</si>
  <si>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</si>
  <si>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</si>
  <si>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</si>
  <si>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</si>
  <si>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</si>
  <si>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</si>
  <si>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</si>
  <si>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</si>
  <si>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</si>
  <si>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</si>
  <si>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</si>
  <si>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</si>
  <si>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</si>
  <si>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</si>
  <si>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</si>
  <si>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</si>
  <si>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</si>
  <si>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</si>
  <si>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</si>
  <si>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</si>
  <si>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</si>
  <si>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</si>
  <si>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</si>
  <si>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</si>
  <si>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</si>
  <si>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</si>
  <si>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</si>
  <si>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</si>
  <si>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</si>
  <si>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</si>
  <si>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</si>
  <si>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</si>
  <si>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</si>
  <si>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</si>
  <si>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</si>
  <si>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</si>
  <si>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</si>
  <si>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</si>
  <si>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</si>
  <si>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</si>
  <si>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</si>
  <si>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</si>
  <si>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</si>
  <si>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</si>
  <si>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</si>
  <si>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</si>
  <si>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</si>
  <si>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</si>
  <si>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</si>
  <si>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</si>
  <si>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</si>
  <si>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</si>
  <si>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</si>
  <si>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</si>
  <si>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</si>
  <si>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</si>
  <si>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</si>
  <si>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</si>
  <si>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</si>
  <si>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</si>
  <si>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</si>
  <si>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</si>
  <si>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</si>
  <si>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</si>
  <si>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</si>
  <si>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</si>
  <si>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</si>
  <si>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</si>
  <si>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</si>
  <si>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</si>
  <si>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</si>
  <si>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</si>
  <si>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</si>
  <si>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</si>
  <si>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</si>
  <si>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</si>
  <si>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</si>
  <si>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</si>
  <si>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</si>
  <si>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</si>
  <si>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</si>
  <si>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</si>
  <si>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</si>
  <si>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</si>
  <si>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</si>
  <si>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</si>
  <si>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</si>
  <si>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</si>
  <si>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</si>
  <si>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</si>
  <si>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</si>
  <si>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</si>
  <si>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</si>
  <si>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</si>
  <si>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</si>
  <si>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</si>
  <si>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</si>
  <si>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</si>
  <si>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</si>
  <si>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</si>
  <si>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</si>
  <si>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</si>
  <si>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</si>
  <si>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</si>
  <si>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</si>
  <si>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</si>
  <si>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</si>
  <si>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</si>
  <si>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</si>
  <si>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</si>
  <si>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</si>
  <si>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</si>
  <si>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</si>
  <si>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</si>
  <si>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</si>
  <si>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</si>
  <si>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</si>
  <si>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</si>
  <si>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</si>
  <si>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</si>
  <si>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</si>
  <si>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</si>
  <si>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</si>
  <si>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</si>
  <si>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</si>
  <si>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</si>
  <si>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</si>
  <si>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</si>
  <si>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</si>
  <si>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</si>
  <si>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</si>
  <si>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</si>
  <si>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</si>
  <si>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</si>
  <si>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</si>
  <si>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</si>
  <si>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</si>
  <si>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</si>
  <si>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</si>
  <si>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</si>
  <si>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</si>
  <si>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</si>
  <si>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</si>
  <si>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</si>
  <si>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</si>
  <si>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</si>
  <si>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</si>
  <si>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</si>
  <si>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</si>
  <si>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</si>
  <si>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</si>
  <si>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</si>
  <si>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</si>
  <si>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</si>
  <si>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</si>
  <si>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</si>
  <si>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</si>
  <si>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</si>
  <si>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</si>
  <si>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</si>
  <si>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</si>
  <si>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</si>
  <si>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</si>
  <si>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</si>
  <si>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</si>
  <si>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</si>
  <si>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</si>
  <si>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</si>
  <si>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</si>
  <si>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</si>
  <si>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</si>
  <si>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</si>
  <si>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</si>
  <si>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</si>
  <si>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</si>
  <si>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</si>
  <si>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</si>
  <si>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</si>
  <si>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</si>
  <si>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</si>
  <si>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</si>
  <si>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</si>
  <si>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</si>
  <si>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</si>
  <si>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</si>
  <si>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</si>
  <si>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</si>
  <si>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</si>
  <si>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</si>
  <si>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</si>
  <si>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</si>
  <si>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</si>
  <si>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</si>
  <si>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</si>
  <si>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</si>
  <si>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</si>
  <si>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</si>
  <si>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</si>
  <si>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</si>
  <si>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</si>
  <si>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</si>
  <si>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</si>
  <si>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</si>
  <si>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</si>
  <si>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</si>
  <si>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</si>
  <si>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</si>
  <si>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</si>
  <si>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</si>
  <si>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</si>
  <si>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</si>
  <si>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</si>
  <si>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</si>
  <si>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</si>
  <si>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</si>
  <si>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</si>
  <si>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</si>
  <si>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</si>
  <si>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</si>
  <si>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</si>
  <si>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</si>
  <si>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</si>
  <si>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</si>
  <si>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</si>
  <si>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</si>
  <si>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</si>
  <si>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</si>
  <si>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</si>
  <si>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</si>
  <si>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</si>
  <si>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</si>
  <si>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</si>
  <si>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</si>
  <si>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</si>
  <si>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</si>
  <si>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</si>
  <si>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</si>
  <si>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</si>
  <si>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</si>
  <si>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</si>
  <si>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</si>
  <si>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</si>
  <si>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</si>
  <si>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</si>
  <si>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</si>
  <si>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</si>
  <si>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</si>
  <si>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</si>
  <si>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</si>
  <si>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</si>
  <si>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</si>
  <si>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</si>
  <si>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</si>
  <si>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</si>
  <si>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</si>
  <si>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</si>
  <si>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</si>
  <si>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</si>
  <si>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</si>
  <si>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</si>
  <si>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</si>
  <si>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</si>
  <si>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</si>
  <si>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</si>
  <si>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</si>
  <si>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</si>
  <si>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</si>
  <si>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</si>
  <si>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</si>
  <si>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</si>
  <si>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</si>
  <si>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</si>
  <si>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</si>
  <si>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</si>
  <si>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</si>
  <si>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</si>
  <si>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</si>
  <si>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</si>
  <si>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</si>
  <si>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</si>
  <si>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</si>
  <si>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</si>
  <si>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</si>
  <si>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</si>
  <si>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</si>
  <si>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</si>
  <si>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</si>
  <si>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</si>
  <si>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</si>
  <si>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</si>
  <si>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</si>
  <si>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</si>
  <si>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</si>
  <si>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</si>
  <si>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</si>
  <si>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</si>
  <si>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</si>
  <si>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</si>
  <si>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</si>
  <si>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</si>
  <si>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</si>
  <si>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</si>
  <si>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</si>
  <si>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</si>
  <si>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</si>
  <si>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</si>
  <si>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</si>
  <si>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</si>
  <si>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</si>
  <si>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</si>
  <si>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</si>
  <si>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</si>
  <si>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</si>
  <si>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</si>
  <si>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</si>
  <si>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</si>
  <si>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</si>
  <si>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</si>
  <si>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</si>
  <si>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</si>
  <si>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</si>
  <si>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</si>
  <si>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</si>
  <si>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</si>
  <si>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</si>
  <si>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</si>
  <si>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</si>
  <si>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</si>
  <si>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</si>
  <si>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</si>
  <si>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</si>
  <si>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</si>
  <si>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</si>
  <si>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</si>
  <si>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</si>
  <si>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</si>
  <si>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</si>
  <si>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</si>
  <si>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</si>
  <si>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</si>
  <si>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</si>
  <si>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</si>
  <si>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</si>
  <si>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</si>
  <si>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</si>
  <si>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</si>
  <si>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</si>
  <si>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</si>
  <si>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</si>
  <si>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</si>
  <si>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</si>
  <si>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</si>
  <si>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</si>
  <si>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</si>
  <si>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</si>
  <si>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</si>
  <si>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</si>
  <si>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</si>
  <si>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</si>
  <si>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</si>
  <si>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</si>
  <si>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</si>
  <si>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</si>
  <si>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</si>
  <si>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</si>
  <si>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</si>
  <si>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</si>
  <si>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</si>
  <si>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</si>
  <si>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</si>
  <si>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</si>
  <si>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</si>
  <si>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</si>
  <si>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</si>
  <si>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</si>
  <si>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</si>
  <si>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</si>
  <si>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</si>
  <si>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</si>
  <si>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</si>
  <si>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</si>
  <si>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</si>
  <si>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</si>
  <si>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</si>
  <si>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</si>
  <si>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</si>
  <si>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</si>
  <si>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</si>
  <si>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</si>
  <si>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</si>
  <si>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</si>
  <si>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</si>
  <si>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</si>
  <si>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</si>
  <si>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</si>
  <si>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</si>
  <si>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</si>
  <si>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</si>
  <si>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</si>
  <si>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</si>
  <si>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</si>
  <si>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</si>
  <si>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</si>
  <si>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</si>
  <si>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</si>
  <si>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</si>
  <si>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</si>
  <si>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</si>
  <si>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</si>
  <si>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</si>
  <si>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</si>
  <si>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</si>
  <si>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</si>
  <si>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</si>
  <si>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</si>
  <si>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</si>
  <si>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</si>
  <si>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</si>
  <si>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</si>
  <si>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</si>
  <si>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</si>
  <si>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</si>
  <si>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</si>
  <si>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</si>
  <si>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</si>
  <si>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</si>
  <si>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</si>
  <si>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</si>
  <si>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</si>
  <si>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</si>
  <si>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</si>
  <si>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</si>
  <si>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</si>
  <si>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</si>
  <si>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</si>
  <si>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</si>
  <si>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</si>
  <si>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</si>
  <si>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</si>
  <si>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</si>
  <si>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</si>
  <si>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</si>
  <si>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</si>
  <si>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</si>
  <si>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</si>
  <si>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</si>
  <si>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</si>
  <si>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</si>
  <si>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</si>
  <si>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</si>
  <si>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</si>
  <si>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</si>
  <si>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</si>
  <si>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</si>
  <si>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</si>
  <si>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</si>
  <si>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</si>
  <si>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</si>
  <si>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</si>
  <si>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</si>
  <si>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</si>
  <si>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</si>
  <si>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</si>
  <si>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</si>
  <si>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</si>
  <si>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</si>
  <si>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</si>
  <si>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</si>
  <si>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</si>
  <si>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</si>
  <si>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</si>
  <si>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</si>
  <si>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</si>
  <si>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</si>
  <si>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</si>
  <si>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</si>
  <si>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</si>
  <si>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</si>
  <si>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</si>
  <si>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</si>
  <si>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</si>
  <si>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</si>
  <si>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</si>
  <si>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</si>
  <si>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</si>
  <si>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</si>
  <si>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</si>
  <si>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</si>
  <si>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</si>
  <si>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</si>
  <si>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</si>
  <si>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</si>
  <si>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</si>
  <si>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</si>
  <si>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</si>
  <si>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</si>
  <si>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</si>
  <si>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</si>
  <si>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</si>
  <si>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</si>
  <si>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</si>
  <si>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</si>
  <si>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</si>
  <si>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</si>
  <si>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</si>
  <si>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</si>
  <si>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</si>
  <si>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</si>
  <si>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</si>
  <si>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</si>
  <si>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</si>
  <si>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</si>
  <si>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</si>
  <si>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</si>
  <si>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</si>
  <si>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</si>
  <si>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</si>
  <si>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</si>
  <si>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</si>
  <si>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</si>
  <si>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</si>
  <si>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</si>
  <si>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</si>
  <si>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</si>
  <si>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</si>
  <si>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</si>
  <si>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</si>
  <si>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</si>
  <si>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</si>
  <si>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</si>
  <si>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</si>
  <si>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</si>
  <si>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</si>
  <si>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</si>
  <si>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</si>
  <si>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</si>
  <si>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</si>
  <si>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</si>
  <si>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</si>
  <si>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</si>
  <si>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</si>
  <si>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</si>
  <si>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</si>
  <si>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</si>
  <si>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</si>
  <si>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</si>
  <si>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</si>
  <si>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</si>
  <si>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</si>
  <si>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</si>
  <si>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</si>
  <si>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</si>
  <si>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</si>
  <si>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</si>
  <si>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</si>
  <si>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</si>
  <si>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</si>
  <si>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</si>
  <si>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</si>
  <si>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</si>
  <si>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</si>
  <si>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</si>
  <si>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</si>
  <si>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</si>
  <si>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</si>
  <si>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</si>
  <si>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</si>
  <si>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</si>
  <si>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</si>
  <si>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</si>
  <si>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</si>
  <si>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</si>
  <si>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</si>
  <si>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</si>
  <si>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</si>
  <si>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</si>
  <si>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</si>
  <si>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</si>
  <si>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</si>
  <si>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</si>
  <si>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</si>
  <si>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</si>
  <si>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</si>
  <si>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</si>
  <si>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</si>
  <si>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</si>
  <si>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</si>
  <si>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</si>
  <si>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</si>
  <si>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</si>
  <si>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</si>
  <si>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</si>
  <si>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</si>
  <si>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</si>
  <si>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</si>
  <si>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</si>
  <si>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</si>
  <si>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</si>
  <si>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</si>
  <si>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</si>
  <si>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</si>
  <si>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</si>
  <si>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</si>
  <si>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</si>
  <si>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</si>
  <si>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</si>
  <si>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</si>
  <si>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</si>
  <si>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</si>
  <si>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</si>
  <si>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</si>
  <si>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</si>
  <si>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</si>
  <si>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</si>
  <si>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</si>
  <si>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</si>
  <si>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</si>
  <si>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</si>
  <si>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</si>
  <si>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</si>
  <si>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</si>
  <si>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</si>
  <si>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</si>
  <si>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</si>
  <si>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</si>
  <si>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</si>
  <si>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</si>
  <si>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</si>
  <si>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</si>
  <si>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</si>
  <si>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</si>
  <si>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</si>
  <si>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</si>
  <si>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</si>
  <si>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</si>
  <si>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</si>
  <si>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</si>
  <si>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</si>
  <si>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</si>
  <si>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</si>
  <si>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</si>
  <si>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</si>
  <si>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</si>
  <si>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</si>
  <si>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</si>
  <si>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</si>
  <si>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</si>
  <si>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</si>
  <si>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</si>
  <si>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</si>
  <si>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</si>
  <si>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</si>
  <si>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</si>
  <si>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</si>
  <si>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</si>
  <si>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</si>
  <si>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</si>
  <si>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</si>
  <si>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</si>
  <si>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</si>
  <si>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</si>
  <si>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</si>
  <si>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</si>
  <si>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</si>
  <si>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</si>
  <si>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</si>
  <si>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</si>
  <si>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</si>
  <si>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</si>
  <si>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</si>
  <si>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</si>
  <si>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</si>
  <si>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</si>
  <si>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</si>
  <si>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</si>
  <si>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</si>
  <si>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</si>
  <si>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</si>
  <si>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</si>
  <si>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</si>
  <si>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</si>
  <si>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</si>
  <si>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</si>
  <si>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</si>
  <si>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</si>
  <si>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</si>
  <si>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</si>
  <si>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</si>
  <si>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</si>
  <si>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</si>
  <si>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</si>
  <si>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</si>
  <si>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</si>
  <si>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</si>
  <si>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</si>
  <si>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</si>
  <si>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</si>
  <si>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</si>
  <si>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</si>
  <si>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</si>
  <si>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</si>
  <si>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</si>
  <si>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</si>
  <si>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</si>
  <si>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</si>
  <si>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</si>
  <si>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</si>
  <si>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</si>
  <si>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</si>
  <si>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</si>
  <si>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</si>
  <si>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</si>
  <si>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</si>
  <si>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</si>
  <si>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</si>
  <si>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</si>
  <si>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</si>
  <si>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</si>
  <si>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</si>
  <si>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</si>
  <si>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</si>
  <si>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</si>
  <si>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</si>
  <si>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</si>
  <si>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</si>
  <si>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</si>
  <si>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</si>
  <si>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</si>
  <si>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</si>
  <si>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</si>
  <si>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</si>
  <si>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</si>
  <si>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</si>
  <si>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</si>
  <si>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</si>
  <si>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</si>
  <si>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</si>
  <si>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</si>
  <si>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</si>
  <si>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</si>
  <si>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</si>
  <si>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</si>
  <si>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</si>
  <si>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</si>
  <si>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</si>
  <si>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</si>
  <si>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</si>
  <si>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</si>
  <si>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</si>
  <si>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</si>
  <si>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</si>
  <si>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</si>
  <si>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</si>
  <si>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</si>
  <si>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</si>
  <si>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</si>
  <si>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</si>
  <si>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</si>
  <si>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</si>
  <si>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</si>
  <si>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</si>
  <si>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</si>
  <si>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</si>
  <si>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</si>
  <si>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</si>
  <si>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</si>
  <si>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</si>
  <si>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</si>
  <si>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</si>
  <si>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</si>
  <si>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</si>
  <si>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</si>
  <si>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</si>
  <si>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</si>
  <si>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</si>
  <si>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</si>
  <si>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</si>
  <si>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</si>
  <si>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</si>
  <si>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</si>
  <si>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</si>
  <si>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</si>
  <si>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</si>
  <si>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</si>
  <si>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</si>
  <si>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</si>
  <si>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</si>
  <si>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</si>
  <si>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</si>
  <si>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</si>
  <si>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</si>
  <si>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</si>
  <si>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</si>
  <si>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</si>
  <si>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</si>
  <si>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</si>
  <si>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</si>
  <si>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</si>
  <si>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</si>
  <si>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</si>
  <si>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</si>
  <si>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</si>
  <si>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</si>
  <si>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</si>
  <si>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</si>
  <si>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</si>
  <si>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</si>
  <si>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</si>
  <si>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</si>
  <si>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</si>
  <si>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</si>
  <si>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</si>
  <si>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</si>
  <si>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</si>
  <si>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</si>
  <si>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</si>
  <si>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</si>
  <si>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</si>
  <si>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</si>
  <si>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</si>
  <si>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</si>
  <si>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</si>
  <si>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</si>
  <si>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</si>
  <si>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</si>
  <si>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</si>
  <si>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</si>
  <si>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</si>
  <si>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</si>
  <si>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</si>
  <si>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</si>
  <si>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</si>
  <si>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</si>
  <si>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</si>
  <si>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</si>
  <si>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</si>
  <si>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</si>
  <si>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</si>
  <si>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</si>
  <si>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</si>
  <si>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</si>
  <si>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</si>
  <si>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</si>
  <si>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</si>
  <si>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</si>
  <si>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</si>
  <si>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</si>
  <si>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</si>
  <si>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</si>
  <si>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</si>
  <si>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</si>
  <si>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</si>
  <si>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</si>
  <si>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</si>
  <si>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</si>
  <si>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</si>
  <si>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</si>
  <si>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</si>
  <si>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</si>
  <si>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</si>
  <si>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</si>
  <si>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</si>
  <si>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</si>
  <si>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</si>
  <si>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</si>
  <si>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</si>
  <si>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</si>
  <si>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</si>
  <si>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</si>
  <si>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</si>
  <si>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</si>
  <si>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</si>
  <si>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</si>
  <si>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</si>
  <si>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</si>
  <si>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</si>
  <si>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</si>
  <si>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</si>
  <si>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</si>
  <si>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</si>
  <si>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</si>
  <si>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</si>
  <si>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</si>
  <si>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</si>
  <si>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</si>
  <si>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</si>
  <si>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</si>
  <si>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</si>
  <si>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</si>
  <si>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</si>
  <si>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</si>
  <si>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</si>
  <si>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</si>
  <si>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</si>
  <si>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</si>
  <si>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</si>
  <si>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</si>
  <si>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</si>
  <si>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</si>
  <si>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</si>
  <si>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</si>
  <si>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</si>
  <si>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</si>
  <si>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</si>
  <si>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</si>
  <si>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</si>
  <si>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</si>
  <si>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</si>
  <si>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</si>
  <si>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</si>
  <si>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</si>
  <si>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</si>
  <si>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</si>
  <si>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</si>
  <si>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</si>
  <si>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</si>
  <si>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</si>
  <si>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</si>
  <si>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</si>
  <si>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</si>
  <si>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</si>
  <si>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</si>
  <si>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</si>
  <si>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</si>
  <si>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</si>
  <si>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</si>
  <si>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</si>
  <si>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</si>
  <si>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</si>
  <si>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</si>
  <si>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</si>
  <si>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</si>
  <si>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</si>
  <si>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</si>
  <si>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</si>
  <si>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</si>
  <si>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</si>
  <si>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</si>
  <si>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</si>
  <si>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</si>
  <si>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</si>
  <si>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</si>
  <si>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</si>
  <si>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</si>
  <si>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</si>
  <si>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</si>
  <si>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</si>
  <si>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</si>
  <si>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</si>
  <si>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</si>
  <si>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</si>
  <si>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</si>
  <si>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</si>
  <si>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</si>
  <si>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</si>
  <si>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</si>
  <si>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</si>
  <si>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</si>
  <si>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</si>
  <si>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</si>
  <si>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</si>
  <si>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</si>
  <si>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</si>
  <si>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</si>
  <si>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</si>
  <si>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</si>
  <si>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</si>
  <si>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</si>
  <si>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</si>
  <si>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</si>
  <si>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</si>
  <si>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</si>
  <si>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</si>
  <si>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</si>
  <si>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</si>
  <si>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</si>
  <si>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</si>
  <si>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</si>
  <si>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</si>
  <si>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</si>
  <si>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</si>
  <si>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</si>
  <si>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</si>
  <si>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</si>
  <si>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</si>
  <si>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</si>
  <si>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</si>
  <si>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</si>
  <si>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</si>
  <si>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</si>
  <si>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</si>
  <si>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</si>
  <si>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</si>
  <si>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</si>
  <si>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</si>
  <si>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</si>
  <si>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</si>
  <si>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</si>
  <si>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</si>
  <si>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</si>
  <si>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</si>
  <si>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</si>
  <si>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</si>
  <si>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</si>
  <si>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</si>
  <si>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</si>
  <si>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</si>
  <si>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</si>
  <si>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</si>
  <si>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</si>
  <si>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</si>
  <si>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</si>
  <si>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</si>
  <si>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</si>
  <si>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</si>
  <si>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</si>
  <si>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</si>
  <si>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</si>
  <si>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</si>
  <si>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</si>
  <si>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</si>
  <si>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</si>
  <si>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</si>
  <si>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</si>
  <si>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</si>
  <si>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</si>
  <si>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</si>
  <si>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</si>
  <si>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</si>
  <si>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</si>
  <si>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</si>
  <si>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</si>
  <si>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</si>
  <si>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</si>
  <si>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</si>
  <si>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</si>
  <si>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</si>
  <si>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</si>
  <si>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</si>
  <si>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</si>
  <si>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</si>
  <si>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</si>
  <si>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</si>
  <si>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</si>
  <si>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</si>
  <si>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</si>
  <si>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</si>
  <si>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</si>
  <si>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</si>
  <si>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</si>
  <si>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</si>
  <si>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</si>
  <si>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</si>
  <si>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</si>
  <si>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</si>
  <si>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</si>
  <si>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</si>
  <si>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</si>
  <si>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</si>
  <si>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</si>
  <si>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</si>
  <si>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</si>
  <si>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</si>
  <si>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</si>
  <si>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</si>
  <si>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</si>
  <si>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</si>
  <si>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</si>
  <si>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</si>
  <si>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</si>
  <si>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</si>
  <si>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</si>
  <si>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</si>
  <si>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</si>
  <si>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</si>
  <si>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</si>
  <si>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</si>
  <si>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</si>
  <si>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</si>
  <si>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</si>
  <si>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</si>
  <si>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</si>
  <si>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</si>
  <si>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</si>
  <si>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</si>
  <si>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</si>
  <si>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</si>
  <si>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</si>
  <si>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</si>
  <si>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</si>
  <si>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</si>
  <si>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</si>
  <si>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</si>
  <si>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</si>
  <si>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</si>
  <si>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</si>
  <si>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</si>
  <si>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</si>
  <si>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</si>
  <si>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</si>
  <si>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</si>
  <si>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</si>
  <si>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</si>
  <si>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</si>
  <si>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</si>
  <si>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</si>
  <si>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</si>
  <si>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</si>
  <si>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</si>
  <si>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</si>
  <si>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</si>
  <si>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</si>
  <si>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</si>
  <si>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</si>
  <si>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</si>
  <si>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</si>
  <si>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</si>
  <si>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</si>
  <si>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</si>
  <si>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</si>
  <si>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</si>
  <si>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</si>
  <si>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</si>
  <si>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</si>
  <si>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</si>
  <si>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</si>
  <si>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</si>
  <si>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</si>
  <si>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</si>
  <si>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</si>
  <si>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</si>
  <si>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</si>
  <si>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</si>
  <si>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</si>
  <si>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</si>
  <si>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</si>
  <si>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</si>
  <si>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</si>
  <si>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</si>
  <si>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</si>
  <si>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</si>
  <si>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</si>
  <si>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</si>
  <si>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</si>
  <si>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</si>
  <si>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</si>
  <si>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</si>
  <si>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</si>
  <si>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</si>
  <si>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</si>
  <si>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</si>
  <si>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</si>
  <si>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</si>
  <si>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</si>
  <si>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</si>
  <si>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</si>
  <si>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</si>
  <si>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</si>
  <si>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</si>
  <si>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</si>
  <si>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</si>
  <si>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</si>
  <si>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</si>
  <si>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</si>
  <si>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</si>
  <si>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</si>
  <si>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</si>
  <si>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</si>
  <si>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</si>
  <si>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</si>
  <si>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</si>
  <si>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</si>
  <si>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</si>
  <si>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</si>
  <si>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</si>
  <si>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</si>
  <si>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</si>
  <si>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</si>
  <si>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</si>
  <si>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</si>
  <si>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</si>
  <si>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</si>
  <si>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</si>
  <si>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</si>
  <si>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</si>
  <si>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</si>
  <si>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</si>
  <si>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</si>
  <si>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</si>
  <si>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</si>
  <si>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</si>
  <si>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</si>
  <si>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</si>
  <si>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</si>
  <si>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</si>
  <si>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</si>
  <si>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</si>
  <si>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</si>
  <si>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</si>
  <si>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</si>
  <si>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</si>
  <si>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</si>
  <si>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</si>
  <si>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</si>
  <si>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</si>
  <si>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</si>
  <si>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</si>
  <si>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</si>
  <si>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</si>
  <si>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</si>
  <si>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</si>
  <si>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</si>
  <si>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</si>
  <si>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</si>
  <si>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</si>
  <si>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</si>
  <si>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</si>
  <si>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</si>
  <si>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</si>
  <si>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</si>
  <si>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</si>
  <si>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</si>
  <si>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</si>
  <si>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</si>
  <si>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</si>
  <si>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</si>
  <si>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</si>
  <si>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</si>
  <si>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</si>
  <si>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</si>
  <si>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</si>
  <si>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</si>
  <si>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</si>
  <si>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</si>
  <si>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</si>
  <si>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</si>
  <si>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</si>
  <si>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</si>
  <si>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</si>
  <si>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</si>
  <si>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</si>
  <si>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</si>
  <si>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</si>
  <si>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</si>
  <si>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</si>
  <si>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</si>
  <si>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</si>
  <si>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</si>
  <si>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</si>
  <si>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</si>
  <si>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</si>
  <si>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</si>
  <si>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</si>
  <si>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</si>
  <si>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</si>
  <si>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</si>
  <si>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</si>
  <si>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</si>
  <si>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</si>
  <si>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</si>
  <si>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</si>
  <si>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</si>
  <si>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</si>
  <si>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</si>
  <si>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</si>
  <si>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</si>
  <si>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</si>
  <si>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</si>
  <si>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</si>
  <si>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</si>
  <si>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</si>
  <si>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</si>
  <si>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</si>
  <si>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</si>
  <si>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</si>
  <si>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</si>
  <si>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</si>
  <si>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</si>
  <si>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</si>
  <si>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</si>
  <si>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</si>
  <si>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</si>
  <si>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</si>
  <si>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</si>
  <si>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</si>
  <si>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</si>
  <si>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</si>
  <si>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</si>
  <si>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</si>
  <si>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</si>
  <si>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</si>
  <si>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</si>
  <si>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</si>
  <si>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</si>
  <si>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</si>
  <si>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</si>
  <si>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</si>
  <si>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</si>
  <si>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</si>
  <si>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</si>
  <si>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</si>
  <si>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</si>
  <si>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</si>
  <si>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</si>
  <si>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</si>
  <si>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</si>
  <si>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</si>
  <si>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</si>
  <si>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</si>
  <si>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</si>
  <si>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</si>
  <si>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</si>
  <si>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</si>
  <si>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</si>
  <si>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</si>
  <si>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</si>
  <si>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</si>
  <si>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</si>
  <si>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</si>
  <si>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</si>
  <si>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</si>
  <si>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</si>
  <si>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</si>
  <si>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</si>
  <si>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</si>
  <si>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</si>
  <si>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</si>
  <si>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</si>
  <si>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</si>
  <si>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</si>
  <si>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</si>
  <si>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</si>
  <si>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</si>
  <si>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</si>
  <si>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</si>
  <si>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</si>
  <si>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</si>
  <si>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</si>
  <si>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</si>
  <si>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</si>
  <si>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</si>
  <si>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</si>
  <si>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</si>
  <si>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</si>
  <si>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</si>
  <si>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</si>
  <si>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</si>
  <si>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</si>
  <si>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</si>
  <si>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</si>
  <si>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</si>
  <si>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</si>
  <si>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</si>
  <si>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</si>
  <si>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</si>
  <si>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</si>
  <si>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</si>
  <si>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</si>
  <si>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</si>
  <si>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</si>
  <si>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</si>
  <si>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</si>
  <si>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</si>
  <si>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</si>
  <si>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</si>
  <si>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</si>
  <si>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</si>
  <si>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</si>
  <si>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</si>
  <si>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</si>
  <si>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</si>
  <si>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</si>
  <si>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</si>
  <si>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</si>
  <si>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</si>
  <si>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</si>
  <si>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</si>
  <si>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</si>
  <si>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</si>
  <si>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</si>
  <si>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</si>
  <si>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</si>
  <si>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</si>
  <si>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</si>
  <si>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</si>
  <si>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</si>
  <si>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</si>
  <si>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</si>
  <si>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</si>
  <si>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</si>
  <si>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</si>
  <si>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</si>
  <si>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</si>
  <si>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</si>
  <si>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</si>
  <si>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</si>
  <si>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</si>
  <si>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</si>
  <si>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</si>
  <si>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</si>
  <si>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</si>
  <si>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</si>
  <si>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</si>
  <si>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</si>
  <si>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</si>
  <si>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</si>
  <si>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</si>
  <si>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</si>
  <si>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</si>
  <si>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</si>
  <si>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</si>
  <si>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</si>
  <si>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</si>
  <si>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</si>
  <si>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</si>
  <si>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</si>
  <si>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</si>
  <si>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</si>
  <si>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</si>
  <si>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</si>
  <si>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</si>
  <si>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</si>
  <si>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</si>
  <si>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</si>
  <si>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</si>
  <si>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</si>
  <si>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</si>
  <si>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</si>
  <si>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</si>
  <si>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</si>
  <si>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</si>
  <si>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</si>
  <si>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</si>
  <si>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</si>
  <si>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</si>
  <si>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</si>
  <si>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</si>
  <si>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</si>
  <si>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</si>
  <si>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</si>
  <si>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</si>
  <si>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</si>
  <si>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</si>
  <si>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</si>
  <si>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</si>
  <si>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</si>
  <si>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</si>
  <si>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</si>
  <si>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</si>
  <si>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</si>
  <si>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</si>
  <si>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</si>
  <si>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</si>
  <si>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</si>
  <si>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</si>
  <si>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</si>
  <si>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</si>
  <si>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</si>
  <si>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</si>
  <si>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</si>
  <si>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</si>
  <si>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</si>
  <si>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</si>
  <si>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</si>
  <si>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</si>
  <si>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</si>
  <si>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</si>
  <si>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</si>
  <si>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</si>
  <si>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</si>
  <si>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</si>
  <si>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</si>
  <si>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</si>
  <si>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</si>
  <si>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</si>
  <si>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</si>
  <si>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</si>
  <si>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</si>
  <si>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</si>
  <si>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</si>
  <si>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</si>
  <si>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</si>
  <si>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</si>
  <si>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</si>
  <si>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</si>
  <si>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</si>
  <si>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</si>
  <si>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</si>
  <si>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</si>
  <si>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</si>
  <si>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</si>
  <si>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</si>
  <si>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</si>
  <si>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</si>
  <si>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</si>
  <si>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</si>
  <si>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</si>
  <si>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</si>
  <si>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</si>
  <si>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</si>
  <si>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</si>
  <si>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</si>
  <si>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</si>
  <si>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</si>
  <si>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</si>
  <si>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</si>
  <si>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</si>
  <si>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</si>
  <si>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</si>
  <si>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</si>
  <si>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</si>
  <si>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</si>
  <si>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</si>
  <si>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</si>
  <si>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</si>
  <si>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</si>
  <si>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</si>
  <si>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</si>
  <si>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</si>
  <si>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</si>
  <si>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</si>
  <si>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</si>
  <si>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</si>
  <si>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</si>
  <si>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</si>
  <si>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</si>
  <si>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</si>
  <si>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</si>
  <si>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</si>
  <si>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</si>
  <si>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</si>
  <si>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</si>
  <si>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</si>
  <si>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</si>
  <si>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</si>
  <si>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</si>
  <si>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</si>
  <si>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</si>
  <si>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</si>
  <si>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</si>
  <si>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</si>
  <si>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</si>
  <si>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</si>
  <si>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</si>
  <si>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</si>
  <si>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</si>
  <si>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</si>
  <si>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</si>
  <si>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</si>
  <si>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</si>
  <si>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</si>
  <si>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</si>
  <si>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</si>
  <si>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</si>
  <si>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</si>
  <si>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</si>
  <si>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</si>
  <si>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</si>
  <si>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</si>
  <si>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</si>
  <si>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</si>
  <si>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</si>
  <si>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</si>
  <si>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</si>
  <si>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</si>
  <si>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</si>
  <si>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</si>
  <si>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</si>
  <si>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</si>
  <si>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</si>
  <si>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</si>
  <si>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</si>
  <si>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</si>
  <si>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</si>
  <si>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</si>
  <si>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</si>
  <si>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</si>
  <si>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</si>
  <si>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</si>
  <si>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</si>
  <si>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</si>
  <si>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</si>
  <si>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</si>
  <si>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</si>
  <si>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</si>
  <si>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</si>
  <si>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</si>
  <si>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</si>
  <si>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</si>
  <si>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</si>
  <si>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</si>
  <si>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</si>
  <si>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</si>
  <si>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</si>
  <si>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</si>
  <si>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</si>
  <si>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</si>
  <si>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</si>
  <si>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</si>
  <si>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</si>
  <si>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</si>
  <si>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</si>
  <si>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</si>
  <si>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</si>
  <si>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</si>
  <si>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</si>
  <si>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</si>
  <si>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</si>
  <si>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</si>
  <si>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</si>
  <si>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</si>
  <si>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</si>
  <si>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</si>
  <si>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</si>
  <si>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</si>
  <si>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</si>
  <si>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</si>
  <si>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</si>
  <si>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</si>
  <si>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</si>
  <si>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</si>
  <si>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</si>
  <si>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</si>
  <si>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</si>
  <si>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</si>
  <si>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</si>
  <si>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</si>
  <si>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</si>
  <si>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</si>
  <si>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</si>
  <si>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</si>
  <si>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</si>
  <si>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</si>
  <si>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</si>
  <si>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</si>
  <si>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</si>
  <si>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</si>
  <si>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</si>
  <si>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</si>
  <si>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</si>
  <si>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</si>
  <si>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</si>
  <si>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</si>
  <si>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</si>
  <si>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</si>
  <si>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</si>
  <si>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</si>
  <si>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</si>
  <si>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</si>
  <si>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</si>
  <si>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</si>
  <si>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</si>
  <si>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</si>
  <si>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</si>
  <si>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</si>
  <si>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</si>
  <si>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</si>
  <si>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</si>
  <si>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</si>
  <si>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</si>
  <si>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</si>
  <si>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</si>
  <si>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</si>
  <si>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</si>
  <si>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</si>
  <si>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</si>
  <si>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</si>
  <si>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</si>
  <si>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</si>
  <si>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</si>
  <si>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</si>
  <si>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</si>
  <si>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</si>
  <si>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</si>
  <si>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</si>
  <si>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</si>
  <si>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</si>
  <si>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</si>
  <si>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</si>
  <si>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</si>
  <si>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</si>
  <si>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</si>
  <si>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</si>
  <si>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</si>
  <si>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</si>
  <si>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</si>
  <si>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</si>
  <si>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</si>
  <si>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</si>
  <si>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</si>
  <si>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</si>
  <si>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</si>
  <si>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</si>
  <si>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</si>
  <si>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</si>
  <si>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</si>
  <si>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</si>
  <si>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</si>
  <si>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</si>
  <si>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</si>
  <si>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</si>
  <si>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</si>
  <si>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</si>
  <si>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</si>
  <si>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</si>
  <si>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</si>
  <si>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</si>
  <si>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</si>
  <si>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</si>
  <si>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</si>
  <si>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</si>
  <si>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</si>
  <si>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</si>
  <si>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</si>
  <si>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</si>
  <si>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</si>
  <si>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</si>
  <si>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</si>
  <si>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</si>
  <si>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</si>
  <si>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</si>
  <si>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</si>
  <si>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</si>
  <si>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</si>
  <si>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</si>
  <si>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</si>
  <si>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</si>
  <si>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</si>
  <si>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</si>
  <si>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</si>
  <si>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</si>
  <si>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</si>
  <si>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</si>
  <si>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</si>
  <si>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</si>
  <si>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</si>
  <si>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</si>
  <si>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</si>
  <si>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</si>
  <si>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</si>
  <si>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</si>
  <si>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</si>
  <si>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</si>
  <si>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</si>
  <si>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</si>
  <si>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</si>
  <si>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</si>
  <si>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</si>
  <si>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</si>
  <si>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</si>
  <si>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</si>
  <si>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</si>
  <si>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</si>
  <si>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</si>
  <si>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</si>
  <si>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</si>
  <si>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</si>
  <si>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</si>
  <si>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</si>
  <si>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</si>
  <si>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</si>
  <si>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</si>
  <si>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</si>
  <si>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</si>
  <si>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</si>
  <si>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</si>
  <si>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</si>
  <si>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</si>
  <si>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</si>
  <si>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</si>
  <si>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</si>
  <si>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</si>
  <si>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</si>
  <si>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</si>
  <si>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</si>
  <si>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</si>
  <si>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</si>
  <si>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</si>
  <si>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</si>
  <si>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</si>
  <si>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</si>
  <si>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</si>
  <si>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</si>
  <si>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</si>
  <si>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</si>
  <si>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</si>
  <si>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</si>
  <si>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</si>
  <si>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</si>
  <si>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</si>
  <si>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</si>
  <si>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</si>
  <si>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</si>
  <si>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</si>
  <si>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</si>
  <si>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</si>
  <si>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</si>
  <si>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</si>
  <si>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</si>
  <si>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</si>
  <si>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</si>
  <si>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</si>
  <si>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</si>
  <si>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</si>
  <si>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</si>
  <si>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</si>
  <si>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</si>
  <si>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</si>
  <si>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</si>
  <si>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</si>
  <si>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</si>
  <si>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</si>
  <si>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</si>
  <si>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</si>
  <si>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</si>
  <si>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</si>
  <si>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</si>
  <si>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</si>
  <si>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</si>
  <si>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</si>
  <si>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</si>
  <si>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</si>
  <si>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</si>
  <si>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</si>
  <si>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</si>
  <si>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</si>
  <si>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</si>
  <si>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</si>
  <si>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</si>
  <si>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</si>
  <si>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</si>
  <si>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</si>
  <si>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</si>
  <si>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</si>
  <si>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</si>
  <si>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</si>
  <si>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</si>
  <si>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</si>
  <si>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</si>
  <si>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</si>
  <si>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</si>
  <si>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</si>
  <si>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</si>
  <si>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</si>
  <si>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</si>
  <si>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</si>
  <si>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</si>
  <si>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</si>
  <si>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</si>
  <si>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</si>
  <si>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</si>
  <si>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</si>
  <si>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</si>
  <si>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</si>
  <si>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</si>
  <si>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</si>
  <si>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</si>
  <si>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</si>
  <si>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</si>
  <si>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</si>
  <si>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</si>
  <si>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</si>
  <si>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</si>
  <si>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</si>
  <si>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</si>
  <si>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</si>
  <si>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</si>
  <si>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</si>
  <si>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</si>
  <si>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</si>
  <si>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</si>
  <si>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</si>
  <si>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</si>
  <si>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</si>
  <si>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</si>
  <si>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</si>
  <si>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</si>
  <si>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</si>
  <si>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</si>
  <si>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</si>
  <si>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</si>
  <si>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</si>
  <si>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</si>
  <si>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</si>
  <si>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</si>
  <si>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</si>
  <si>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</si>
  <si>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</si>
  <si>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</si>
  <si>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</si>
  <si>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</si>
  <si>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</si>
  <si>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</si>
  <si>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</si>
  <si>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</si>
  <si>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</si>
  <si>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</si>
  <si>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</si>
  <si>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</si>
  <si>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</si>
  <si>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</si>
  <si>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</si>
  <si>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</si>
  <si>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</si>
  <si>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</si>
  <si>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</si>
  <si>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</si>
  <si>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</si>
  <si>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</si>
  <si>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</si>
  <si>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</si>
  <si>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</si>
  <si>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</si>
  <si>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</si>
  <si>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</si>
  <si>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</si>
  <si>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</si>
  <si>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</si>
  <si>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</si>
  <si>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</si>
  <si>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</si>
  <si>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</si>
  <si>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</si>
  <si>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</si>
  <si>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</si>
  <si>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</si>
  <si>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</si>
  <si>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</si>
  <si>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</si>
  <si>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</si>
  <si>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</si>
  <si>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</si>
  <si>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</si>
  <si>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</si>
  <si>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</si>
  <si>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</si>
  <si>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</si>
  <si>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</si>
  <si>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</si>
  <si>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</si>
  <si>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</si>
  <si>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</si>
  <si>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</si>
  <si>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</si>
  <si>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</si>
  <si>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</si>
  <si>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</si>
  <si>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</si>
  <si>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</si>
  <si>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</si>
  <si>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</si>
  <si>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</si>
  <si>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</si>
  <si>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</si>
  <si>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</si>
  <si>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</si>
  <si>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</si>
  <si>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</si>
  <si>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</si>
  <si>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</si>
  <si>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</si>
  <si>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</si>
  <si>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</si>
  <si>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</si>
  <si>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</si>
  <si>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</si>
  <si>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</si>
  <si>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</si>
  <si>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</si>
  <si>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</si>
  <si>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</si>
  <si>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</si>
  <si>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</si>
  <si>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</si>
  <si>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</si>
  <si>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</si>
  <si>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</si>
  <si>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</si>
  <si>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</si>
  <si>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</si>
  <si>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</si>
  <si>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</si>
  <si>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</si>
  <si>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</si>
  <si>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</si>
  <si>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</si>
  <si>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</si>
  <si>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</si>
  <si>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</si>
  <si>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</si>
  <si>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</si>
  <si>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</si>
  <si>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</si>
  <si>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</si>
  <si>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</si>
  <si>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</si>
  <si>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</si>
  <si>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</si>
  <si>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</si>
  <si>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</si>
  <si>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</si>
  <si>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</si>
  <si>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</si>
  <si>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</si>
  <si>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</si>
  <si>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</si>
  <si>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</si>
  <si>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</si>
  <si>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</si>
  <si>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</si>
  <si>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</si>
  <si>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</si>
  <si>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</si>
  <si>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</si>
  <si>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</si>
  <si>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</si>
  <si>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</si>
  <si>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</si>
  <si>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</si>
  <si>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</si>
  <si>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</si>
  <si>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</si>
  <si>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</si>
  <si>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</si>
  <si>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</si>
  <si>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</si>
  <si>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</si>
  <si>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</si>
  <si>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</si>
  <si>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</si>
  <si>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</si>
  <si>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</si>
  <si>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</si>
  <si>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</si>
  <si>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</si>
  <si>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</si>
  <si>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</si>
  <si>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</si>
  <si>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</si>
  <si>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</si>
  <si>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</si>
  <si>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</si>
  <si>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</si>
  <si>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</si>
  <si>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</si>
  <si>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</si>
  <si>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</si>
  <si>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</si>
  <si>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</si>
  <si>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</si>
  <si>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</si>
  <si>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</si>
  <si>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</si>
  <si>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</si>
  <si>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</si>
  <si>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</si>
  <si>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</si>
  <si>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</si>
  <si>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</si>
  <si>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</si>
  <si>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</si>
  <si>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</si>
  <si>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</si>
  <si>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</si>
  <si>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</si>
  <si>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</si>
  <si>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</si>
  <si>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</si>
  <si>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</si>
  <si>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</si>
  <si>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</si>
  <si>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</si>
  <si>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</si>
  <si>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</si>
  <si>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</si>
  <si>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</si>
  <si>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</si>
  <si>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</si>
  <si>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</si>
  <si>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</si>
  <si>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</si>
  <si>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</si>
  <si>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</si>
  <si>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</si>
  <si>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</si>
  <si>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</si>
  <si>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</si>
  <si>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</si>
  <si>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</si>
  <si>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</si>
  <si>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</si>
  <si>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</si>
  <si>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</si>
  <si>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</si>
  <si>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</si>
  <si>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</si>
  <si>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</si>
  <si>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</si>
  <si>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</si>
  <si>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</si>
  <si>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</si>
  <si>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</si>
  <si>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</si>
  <si>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</si>
  <si>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</si>
  <si>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</si>
  <si>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</si>
  <si>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</si>
  <si>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</si>
  <si>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</si>
  <si>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</si>
  <si>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</si>
  <si>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</si>
  <si>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</si>
  <si>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</si>
  <si>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</si>
  <si>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</si>
  <si>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</si>
  <si>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</si>
  <si>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</si>
  <si>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</si>
  <si>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</si>
  <si>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</si>
  <si>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</si>
  <si>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</si>
  <si>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</si>
  <si>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</si>
  <si>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</si>
  <si>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</si>
  <si>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</si>
  <si>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</si>
  <si>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</si>
  <si>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</si>
  <si>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</si>
  <si>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</si>
  <si>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</si>
  <si>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</si>
  <si>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</si>
  <si>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</si>
  <si>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</si>
  <si>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</si>
  <si>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</si>
  <si>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</si>
  <si>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</si>
  <si>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</si>
  <si>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</si>
  <si>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</si>
  <si>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</si>
  <si>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</si>
  <si>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</si>
  <si>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</si>
  <si>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</si>
  <si>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</si>
  <si>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</si>
  <si>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</si>
  <si>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</si>
  <si>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</si>
  <si>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</si>
  <si>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</si>
  <si>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</si>
  <si>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</si>
  <si>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</si>
  <si>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</si>
  <si>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</si>
  <si>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</si>
  <si>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</si>
  <si>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</si>
  <si>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</si>
  <si>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</si>
  <si>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</si>
  <si>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</si>
  <si>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</si>
  <si>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</si>
  <si>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</si>
  <si>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</si>
  <si>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</si>
  <si>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</si>
  <si>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</si>
  <si>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</si>
  <si>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</si>
  <si>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</si>
  <si>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</si>
  <si>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</si>
  <si>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</si>
  <si>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</si>
  <si>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</si>
  <si>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</si>
  <si>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</si>
  <si>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</si>
  <si>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</si>
  <si>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</si>
  <si>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</si>
  <si>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</si>
  <si>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</si>
  <si>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</si>
  <si>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</si>
  <si>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</si>
  <si>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</si>
  <si>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</si>
  <si>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</si>
  <si>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</si>
  <si>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</si>
  <si>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</si>
  <si>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</si>
  <si>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</si>
  <si>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</si>
  <si>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</si>
  <si>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</si>
  <si>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</si>
  <si>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</si>
  <si>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</si>
  <si>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</si>
  <si>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</si>
  <si>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</si>
  <si>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</si>
  <si>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</si>
  <si>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</si>
  <si>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</si>
  <si>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</si>
  <si>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</si>
  <si>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</si>
  <si>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</si>
  <si>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</si>
  <si>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</si>
  <si>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</si>
  <si>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</si>
  <si>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</si>
  <si>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</si>
  <si>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</si>
  <si>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</si>
  <si>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</si>
  <si>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</si>
  <si>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</si>
  <si>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</si>
  <si>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</si>
  <si>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</si>
  <si>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</si>
  <si>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</si>
  <si>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</si>
  <si>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</si>
  <si>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</si>
  <si>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</si>
  <si>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</si>
  <si>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</si>
  <si>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</si>
  <si>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</si>
  <si>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</si>
  <si>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</si>
  <si>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</si>
  <si>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</si>
  <si>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</si>
  <si>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</si>
  <si>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</si>
  <si>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</si>
  <si>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</si>
  <si>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</si>
  <si>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</si>
  <si>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</si>
  <si>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</si>
  <si>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</si>
  <si>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</si>
  <si>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</si>
  <si>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</si>
  <si>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</si>
  <si>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</si>
  <si>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</si>
  <si>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</si>
  <si>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</si>
  <si>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</si>
  <si>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</si>
  <si>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</si>
  <si>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</si>
  <si>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</si>
  <si>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</si>
  <si>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</si>
  <si>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</si>
  <si>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</si>
  <si>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</si>
  <si>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</si>
  <si>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</si>
  <si>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</si>
  <si>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</si>
  <si>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</si>
  <si>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</si>
  <si>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</si>
  <si>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</si>
  <si>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</si>
  <si>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</si>
  <si>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</si>
  <si>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</si>
  <si>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</si>
  <si>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</si>
  <si>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</si>
  <si>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</si>
  <si>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</si>
  <si>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</si>
  <si>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</si>
  <si>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</si>
  <si>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</si>
  <si>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</si>
  <si>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</si>
  <si>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</si>
  <si>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</si>
  <si>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</si>
  <si>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</si>
  <si>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</si>
  <si>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</si>
  <si>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</si>
  <si>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</si>
  <si>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</si>
  <si>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</si>
  <si>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</si>
  <si>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</si>
  <si>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</si>
  <si>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</si>
  <si>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</si>
  <si>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</si>
  <si>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</si>
  <si>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</si>
  <si>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</si>
  <si>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</si>
  <si>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</si>
  <si>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</si>
  <si>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</si>
  <si>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</si>
  <si>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</si>
  <si>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</si>
  <si>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</si>
  <si>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</si>
  <si>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</si>
  <si>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</si>
  <si>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</si>
  <si>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</si>
  <si>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</si>
  <si>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</si>
  <si>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</si>
  <si>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</si>
  <si>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</si>
  <si>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CONSEJO COMUNITARIO MAYOR DE LA ORGANIZACIÓN POPULAR CAMPESINA DEL ALTO ATRATO</t>
  </si>
  <si>
    <t>03-2012</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</si>
  <si>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</si>
  <si>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</si>
  <si>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01-2013</t>
  </si>
  <si>
    <t>05-2014</t>
  </si>
  <si>
    <t>CONSEJO COMUNITARIO MAYOR DE CASIMIRO "DEFENSA DEL TERRITORIO"</t>
  </si>
  <si>
    <t>10-2015</t>
  </si>
  <si>
    <t>02-2016</t>
  </si>
  <si>
    <t>05-2017</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</si>
  <si>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</si>
  <si>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</si>
  <si>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</si>
  <si>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010-2019</t>
  </si>
  <si>
    <t>02-2020</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</si>
  <si>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</si>
  <si>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</si>
  <si>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</si>
  <si>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</si>
  <si>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</si>
  <si>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</si>
  <si>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</si>
  <si>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</si>
  <si>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</si>
  <si>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</si>
  <si>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</si>
  <si>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</si>
  <si>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151-2020</t>
  </si>
  <si>
    <t>338-2020</t>
  </si>
  <si>
    <t>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</si>
</sst>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3" zoomScale="130" zoomScaleNormal="13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649</v>
      </c>
      <c r="K20" s="150">
        <v>2151062160</v>
      </c>
      <c r="L20" s="151"/>
      <c r="M20" s="151">
        <v>44561</v>
      </c>
      <c r="N20" s="134">
        <f>+(M20-L20)/30</f>
        <v>1485.3666666666666</v>
      </c>
      <c r="O20" s="137"/>
      <c r="U20" s="133"/>
      <c r="V20" s="105">
        <f ca="1">NOW()</f>
        <v>44194.524660300929</v>
      </c>
      <c r="W20" s="105">
        <f ca="1">NOW()</f>
        <v>44194.524660300929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41000</v>
      </c>
      <c r="F48" s="144">
        <v>41258</v>
      </c>
      <c r="G48" s="159">
        <f>IF(AND(E48&lt;&gt;"",F48&lt;&gt;""),((F48-E48)/30),"")</f>
        <v>8.6</v>
      </c>
      <c r="H48" s="114" t="s">
        <v>2680</v>
      </c>
      <c r="I48" s="113" t="s">
        <v>628</v>
      </c>
      <c r="J48" s="113" t="s">
        <v>634</v>
      </c>
      <c r="K48" s="116">
        <v>40000000</v>
      </c>
      <c r="L48" s="115" t="s">
        <v>1148</v>
      </c>
      <c r="M48" s="117">
        <v>1</v>
      </c>
      <c r="N48" s="115" t="s">
        <v>27</v>
      </c>
      <c r="O48" s="115" t="s">
        <v>1148</v>
      </c>
      <c r="P48" s="78"/>
    </row>
    <row r="49" spans="1:16" s="6" customFormat="1" ht="24.75" customHeight="1" x14ac:dyDescent="0.25">
      <c r="A49" s="142">
        <v>2</v>
      </c>
      <c r="B49" s="121" t="s">
        <v>2677</v>
      </c>
      <c r="C49" s="112" t="s">
        <v>32</v>
      </c>
      <c r="D49" s="110" t="s">
        <v>2681</v>
      </c>
      <c r="E49" s="144">
        <v>41294</v>
      </c>
      <c r="F49" s="144">
        <v>41630</v>
      </c>
      <c r="G49" s="159">
        <f t="shared" ref="G49:G50" si="2">IF(AND(E49&lt;&gt;"",F49&lt;&gt;""),((F49-E49)/30),"")</f>
        <v>11.2</v>
      </c>
      <c r="H49" s="121" t="s">
        <v>2680</v>
      </c>
      <c r="I49" s="113" t="s">
        <v>628</v>
      </c>
      <c r="J49" s="113" t="s">
        <v>634</v>
      </c>
      <c r="K49" s="116">
        <v>50000000</v>
      </c>
      <c r="L49" s="115" t="s">
        <v>1148</v>
      </c>
      <c r="M49" s="117">
        <v>1</v>
      </c>
      <c r="N49" s="115" t="s">
        <v>27</v>
      </c>
      <c r="O49" s="115" t="s">
        <v>1148</v>
      </c>
      <c r="P49" s="78"/>
    </row>
    <row r="50" spans="1:16" s="6" customFormat="1" ht="24.75" customHeight="1" x14ac:dyDescent="0.25">
      <c r="A50" s="142">
        <v>3</v>
      </c>
      <c r="B50" s="121" t="s">
        <v>2677</v>
      </c>
      <c r="C50" s="112" t="s">
        <v>32</v>
      </c>
      <c r="D50" s="110" t="s">
        <v>2682</v>
      </c>
      <c r="E50" s="144">
        <v>41673</v>
      </c>
      <c r="F50" s="144">
        <v>41983</v>
      </c>
      <c r="G50" s="159">
        <f t="shared" si="2"/>
        <v>10.333333333333334</v>
      </c>
      <c r="H50" s="121" t="s">
        <v>2680</v>
      </c>
      <c r="I50" s="120" t="s">
        <v>628</v>
      </c>
      <c r="J50" s="120" t="s">
        <v>634</v>
      </c>
      <c r="K50" s="116">
        <v>55000000</v>
      </c>
      <c r="L50" s="115" t="s">
        <v>1148</v>
      </c>
      <c r="M50" s="117">
        <v>1</v>
      </c>
      <c r="N50" s="115" t="s">
        <v>27</v>
      </c>
      <c r="O50" s="115" t="s">
        <v>1148</v>
      </c>
      <c r="P50" s="78"/>
    </row>
    <row r="51" spans="1:16" s="6" customFormat="1" ht="24.75" customHeight="1" outlineLevel="1" x14ac:dyDescent="0.25">
      <c r="A51" s="142">
        <v>4</v>
      </c>
      <c r="B51" s="111" t="s">
        <v>2683</v>
      </c>
      <c r="C51" s="112" t="s">
        <v>32</v>
      </c>
      <c r="D51" s="110" t="s">
        <v>2684</v>
      </c>
      <c r="E51" s="144">
        <v>42025</v>
      </c>
      <c r="F51" s="144">
        <v>42356</v>
      </c>
      <c r="G51" s="159">
        <f t="shared" ref="G51:G107" si="3">IF(AND(E51&lt;&gt;"",F51&lt;&gt;""),((F51-E51)/30),"")</f>
        <v>11.033333333333333</v>
      </c>
      <c r="H51" s="114" t="s">
        <v>2679</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2685</v>
      </c>
      <c r="E52" s="144">
        <v>42415</v>
      </c>
      <c r="F52" s="144">
        <v>42724</v>
      </c>
      <c r="G52" s="159">
        <f t="shared" si="3"/>
        <v>10.3</v>
      </c>
      <c r="H52" s="121" t="s">
        <v>2679</v>
      </c>
      <c r="I52" s="113" t="s">
        <v>628</v>
      </c>
      <c r="J52" s="120" t="s">
        <v>634</v>
      </c>
      <c r="K52" s="116">
        <v>82000000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2686</v>
      </c>
      <c r="E53" s="144">
        <v>42760</v>
      </c>
      <c r="F53" s="144">
        <v>43087</v>
      </c>
      <c r="G53" s="159">
        <f t="shared" si="3"/>
        <v>10.9</v>
      </c>
      <c r="H53" s="121" t="s">
        <v>2679</v>
      </c>
      <c r="I53" s="120" t="s">
        <v>628</v>
      </c>
      <c r="J53" s="120" t="s">
        <v>634</v>
      </c>
      <c r="K53" s="116">
        <v>79000000</v>
      </c>
      <c r="L53" s="115" t="s">
        <v>1148</v>
      </c>
      <c r="M53" s="117">
        <v>1</v>
      </c>
      <c r="N53" s="115" t="s">
        <v>27</v>
      </c>
      <c r="O53" s="115" t="s">
        <v>1148</v>
      </c>
      <c r="P53" s="79"/>
    </row>
    <row r="54" spans="1:16" s="7" customFormat="1" ht="24.75" customHeight="1" outlineLevel="1" x14ac:dyDescent="0.25">
      <c r="A54" s="143">
        <v>7</v>
      </c>
      <c r="B54" s="111" t="s">
        <v>2687</v>
      </c>
      <c r="C54" s="112" t="s">
        <v>32</v>
      </c>
      <c r="D54" s="110" t="s">
        <v>2688</v>
      </c>
      <c r="E54" s="144">
        <v>43118</v>
      </c>
      <c r="F54" s="144">
        <v>43451</v>
      </c>
      <c r="G54" s="159">
        <f t="shared" si="3"/>
        <v>11.1</v>
      </c>
      <c r="H54" s="114" t="s">
        <v>2689</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2677</v>
      </c>
      <c r="C55" s="112" t="s">
        <v>32</v>
      </c>
      <c r="D55" s="110" t="s">
        <v>2690</v>
      </c>
      <c r="E55" s="144">
        <v>43479</v>
      </c>
      <c r="F55" s="144">
        <v>43820</v>
      </c>
      <c r="G55" s="159">
        <f t="shared" si="3"/>
        <v>11.366666666666667</v>
      </c>
      <c r="H55" s="121" t="s">
        <v>2680</v>
      </c>
      <c r="I55" s="113" t="s">
        <v>628</v>
      </c>
      <c r="J55" s="113" t="s">
        <v>634</v>
      </c>
      <c r="K55" s="118">
        <v>63000000</v>
      </c>
      <c r="L55" s="115" t="s">
        <v>1148</v>
      </c>
      <c r="M55" s="117">
        <v>1</v>
      </c>
      <c r="N55" s="115" t="s">
        <v>27</v>
      </c>
      <c r="O55" s="115" t="s">
        <v>1148</v>
      </c>
      <c r="P55" s="79"/>
    </row>
    <row r="56" spans="1:16" s="7" customFormat="1" ht="24.75" customHeight="1" outlineLevel="1" x14ac:dyDescent="0.25">
      <c r="A56" s="143">
        <v>9</v>
      </c>
      <c r="B56" s="121" t="s">
        <v>2677</v>
      </c>
      <c r="C56" s="112" t="s">
        <v>32</v>
      </c>
      <c r="D56" s="110" t="s">
        <v>2691</v>
      </c>
      <c r="E56" s="144">
        <v>43849</v>
      </c>
      <c r="F56" s="144">
        <v>44180</v>
      </c>
      <c r="G56" s="159">
        <f t="shared" si="3"/>
        <v>11.033333333333333</v>
      </c>
      <c r="H56" s="121" t="s">
        <v>2680</v>
      </c>
      <c r="I56" s="113" t="s">
        <v>628</v>
      </c>
      <c r="J56" s="113" t="s">
        <v>634</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2694</v>
      </c>
      <c r="E114" s="144">
        <v>44168</v>
      </c>
      <c r="F114" s="144">
        <v>44773</v>
      </c>
      <c r="G114" s="159">
        <f>IF(AND(E114&lt;&gt;"",F114&lt;&gt;""),((F114-E114)/30),"")</f>
        <v>20.166666666666668</v>
      </c>
      <c r="H114" s="121" t="s">
        <v>2692</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2695</v>
      </c>
      <c r="E115" s="144">
        <v>44194</v>
      </c>
      <c r="F115" s="144">
        <v>44469</v>
      </c>
      <c r="G115" s="159">
        <f t="shared" ref="G115:G116" si="4">IF(AND(E115&lt;&gt;"",F115&lt;&gt;""),((F115-E115)/30),"")</f>
        <v>9.1666666666666661</v>
      </c>
      <c r="H115" s="64" t="s">
        <v>2693</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2696</v>
      </c>
      <c r="E116" s="144">
        <v>44194</v>
      </c>
      <c r="F116" s="144">
        <v>44469</v>
      </c>
      <c r="G116" s="159">
        <f t="shared" si="4"/>
        <v>9.1666666666666661</v>
      </c>
      <c r="H116" s="121" t="s">
        <v>2693</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2697</v>
      </c>
      <c r="E117" s="144">
        <v>44194</v>
      </c>
      <c r="F117" s="144">
        <v>44469</v>
      </c>
      <c r="G117" s="159">
        <f t="shared" ref="G117:G159" si="5">IF(AND(E117&lt;&gt;"",F117&lt;&gt;""),((F117-E117)/30),"")</f>
        <v>9.1666666666666661</v>
      </c>
      <c r="H117" s="121" t="s">
        <v>2693</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2698</v>
      </c>
      <c r="E118" s="144">
        <v>44194</v>
      </c>
      <c r="F118" s="144">
        <v>44469</v>
      </c>
      <c r="G118" s="159">
        <f t="shared" si="5"/>
        <v>9.1666666666666661</v>
      </c>
      <c r="H118" s="121" t="s">
        <v>2693</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2704</v>
      </c>
      <c r="E119" s="144">
        <v>43889</v>
      </c>
      <c r="F119" s="144">
        <v>44196</v>
      </c>
      <c r="G119" s="159">
        <f t="shared" si="5"/>
        <v>10.233333333333333</v>
      </c>
      <c r="H119" s="64" t="s">
        <v>2699</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2705</v>
      </c>
      <c r="E120" s="144">
        <v>44194</v>
      </c>
      <c r="F120" s="144">
        <v>44469</v>
      </c>
      <c r="G120" s="159">
        <f t="shared" si="5"/>
        <v>9.1666666666666661</v>
      </c>
      <c r="H120" s="121" t="s">
        <v>2693</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107553108</v>
      </c>
      <c r="F185" s="92"/>
      <c r="G185" s="93"/>
      <c r="H185" s="88"/>
      <c r="I185" s="90" t="s">
        <v>2627</v>
      </c>
      <c r="J185" s="165">
        <f>+SUM(M179:M183)</f>
        <v>0.05</v>
      </c>
      <c r="K185" s="201" t="s">
        <v>2628</v>
      </c>
      <c r="L185" s="201"/>
      <c r="M185" s="94">
        <f>+J185*(SUM(K20:K35))</f>
        <v>107553108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2700</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2020-12-29T17:30:51Z</cp:lastPrinted>
  <dcterms:created xsi:type="dcterms:W3CDTF">2020-10-14T21:57:42Z</dcterms:created>
  <dcterms:modified xsi:type="dcterms:W3CDTF">2020-12-29T17:37:41Z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