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MODALIDAD FAMILIAR YOPAL\PAZ DE ARIPORO\"/>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<sst xmlns="http://schemas.openxmlformats.org/spreadsheetml/2006/main" count="3274" uniqueCount="2704">
  <si>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</si>
  <si>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</si>
  <si>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</si>
  <si>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</si>
  <si>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</si>
  <si>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</si>
  <si>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</si>
  <si>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</si>
  <si>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</si>
  <si>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</si>
  <si>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</si>
  <si>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</si>
  <si>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</si>
  <si>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</si>
  <si>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</si>
  <si>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</si>
  <si>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</si>
  <si>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</si>
  <si>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</si>
  <si>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</si>
  <si>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</si>
  <si>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</si>
  <si>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</si>
  <si>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</si>
  <si>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</si>
  <si>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</si>
  <si>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</si>
  <si>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</si>
  <si>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</si>
  <si>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</si>
  <si>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</si>
  <si>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</si>
  <si>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</si>
  <si>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</si>
  <si>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</si>
  <si>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</si>
  <si>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</si>
  <si>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</si>
  <si>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</si>
  <si>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</si>
  <si>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</si>
  <si>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</si>
  <si>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</si>
  <si>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</si>
  <si>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</si>
  <si>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</si>
  <si>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</si>
  <si>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</si>
  <si>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</si>
  <si>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</si>
  <si>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</si>
  <si>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</si>
  <si>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</si>
  <si>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</si>
  <si>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</si>
  <si>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</si>
  <si>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</si>
  <si>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</si>
  <si>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</si>
  <si>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</si>
  <si>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</si>
  <si>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</si>
  <si>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</si>
  <si>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</si>
  <si>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</si>
  <si>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</si>
  <si>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</si>
  <si>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</si>
  <si>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</si>
  <si>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</si>
  <si>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</si>
  <si>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</si>
  <si>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</si>
  <si>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</si>
  <si>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</si>
  <si>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</si>
  <si>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</si>
  <si>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</si>
  <si>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</si>
  <si>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</si>
  <si>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</si>
  <si>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</si>
  <si>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</si>
  <si>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</si>
  <si>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</si>
  <si>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</si>
  <si>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</si>
  <si>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</si>
  <si>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</si>
  <si>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</si>
  <si>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</si>
  <si>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</si>
  <si>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</si>
  <si>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</si>
  <si>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</si>
  <si>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</si>
  <si>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</si>
  <si>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</si>
  <si>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</si>
  <si>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</si>
  <si>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</si>
  <si>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</si>
  <si>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</si>
  <si>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</si>
  <si>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</si>
  <si>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</si>
  <si>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</si>
  <si>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</si>
  <si>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</si>
  <si>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</si>
  <si>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</si>
  <si>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</si>
  <si>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</si>
  <si>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</si>
  <si>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</si>
  <si>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</si>
  <si>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</si>
  <si>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</si>
  <si>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</si>
  <si>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</si>
  <si>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</si>
  <si>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</si>
  <si>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</si>
  <si>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</si>
  <si>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</si>
  <si>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</si>
  <si>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</si>
  <si>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</si>
  <si>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</si>
  <si>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</si>
  <si>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</si>
  <si>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</si>
  <si>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</si>
  <si>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</si>
  <si>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</si>
  <si>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</si>
  <si>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</si>
  <si>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</si>
  <si>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</si>
  <si>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</si>
  <si>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</si>
  <si>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</si>
  <si>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</si>
  <si>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</si>
  <si>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</si>
  <si>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</si>
  <si>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</si>
  <si>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</si>
  <si>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</si>
  <si>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</si>
  <si>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</si>
  <si>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</si>
  <si>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</si>
  <si>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</si>
  <si>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</si>
  <si>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</si>
  <si>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</si>
  <si>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</si>
  <si>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</si>
  <si>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</si>
  <si>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</si>
  <si>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</si>
  <si>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</si>
  <si>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</si>
  <si>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</si>
  <si>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</si>
  <si>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</si>
  <si>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</si>
  <si>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</si>
  <si>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</si>
  <si>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</si>
  <si>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</si>
  <si>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</si>
  <si>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</si>
  <si>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</si>
  <si>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</si>
  <si>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</si>
  <si>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</si>
  <si>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</si>
  <si>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</si>
  <si>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</si>
  <si>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</si>
  <si>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</si>
  <si>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</si>
  <si>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</si>
  <si>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</si>
  <si>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</si>
  <si>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</si>
  <si>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</si>
  <si>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</si>
  <si>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</si>
  <si>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</si>
  <si>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</si>
  <si>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</si>
  <si>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</si>
  <si>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</si>
  <si>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</si>
  <si>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</si>
  <si>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</si>
  <si>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</si>
  <si>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</si>
  <si>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</si>
  <si>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</si>
  <si>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</si>
  <si>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</si>
  <si>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</si>
  <si>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</si>
  <si>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</si>
  <si>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</si>
  <si>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</si>
  <si>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</si>
  <si>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</si>
  <si>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</si>
  <si>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</si>
  <si>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</si>
  <si>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</si>
  <si>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</si>
  <si>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</si>
  <si>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</si>
  <si>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</si>
  <si>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</si>
  <si>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</si>
  <si>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</si>
  <si>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</si>
  <si>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</si>
  <si>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</si>
  <si>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</si>
  <si>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</si>
  <si>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</si>
  <si>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</si>
  <si>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</si>
  <si>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</si>
  <si>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</si>
  <si>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</si>
  <si>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</si>
  <si>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</si>
  <si>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</si>
  <si>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</si>
  <si>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</si>
  <si>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</si>
  <si>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</si>
  <si>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</si>
  <si>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</si>
  <si>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</si>
  <si>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</si>
  <si>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</si>
  <si>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</si>
  <si>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</si>
  <si>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</si>
  <si>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</si>
  <si>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</si>
  <si>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</si>
  <si>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</si>
  <si>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</si>
  <si>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</si>
  <si>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</si>
  <si>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</si>
  <si>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</si>
  <si>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</si>
  <si>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</si>
  <si>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</si>
  <si>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</si>
  <si>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</si>
  <si>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</si>
  <si>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</si>
  <si>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</si>
  <si>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</si>
  <si>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</si>
  <si>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</si>
  <si>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</si>
  <si>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</si>
  <si>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</si>
  <si>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</si>
  <si>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</si>
  <si>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</si>
  <si>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</si>
  <si>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</si>
  <si>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</si>
  <si>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</si>
  <si>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</si>
  <si>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</si>
  <si>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</si>
  <si>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</si>
  <si>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</si>
  <si>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</si>
  <si>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</si>
  <si>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</si>
  <si>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</si>
  <si>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</si>
  <si>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</si>
  <si>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</si>
  <si>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</si>
  <si>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</si>
  <si>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</si>
  <si>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</si>
  <si>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</si>
  <si>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</si>
  <si>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</si>
  <si>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</si>
  <si>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</si>
  <si>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</si>
  <si>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</si>
  <si>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</si>
  <si>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</si>
  <si>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</si>
  <si>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</si>
  <si>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</si>
  <si>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</si>
  <si>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</si>
  <si>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</si>
  <si>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</si>
  <si>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</si>
  <si>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</si>
  <si>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</si>
  <si>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</si>
  <si>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</si>
  <si>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</si>
  <si>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</si>
  <si>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</si>
  <si>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</si>
  <si>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</si>
  <si>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</si>
  <si>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</si>
  <si>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</si>
  <si>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</si>
  <si>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</si>
  <si>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</si>
  <si>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</si>
  <si>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</si>
  <si>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</si>
  <si>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</si>
  <si>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</si>
  <si>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</si>
  <si>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</si>
  <si>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</si>
  <si>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</si>
  <si>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</si>
  <si>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</si>
  <si>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</si>
  <si>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</si>
  <si>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</si>
  <si>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</si>
  <si>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</si>
  <si>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</si>
  <si>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</si>
  <si>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</si>
  <si>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</si>
  <si>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</si>
  <si>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</si>
  <si>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</si>
  <si>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</si>
  <si>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</si>
  <si>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</si>
  <si>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</si>
  <si>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</si>
  <si>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</si>
  <si>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</si>
  <si>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</si>
  <si>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</si>
  <si>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</si>
  <si>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</si>
  <si>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</si>
  <si>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</si>
  <si>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</si>
  <si>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</si>
  <si>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</si>
  <si>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</si>
  <si>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</si>
  <si>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</si>
  <si>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</si>
  <si>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</si>
  <si>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</si>
  <si>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</si>
  <si>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</si>
  <si>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</si>
  <si>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</si>
  <si>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</si>
  <si>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</si>
  <si>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</si>
  <si>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</si>
  <si>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</si>
  <si>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</si>
  <si>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</si>
  <si>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</si>
  <si>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</si>
  <si>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</si>
  <si>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</si>
  <si>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</si>
  <si>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</si>
  <si>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</si>
  <si>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</si>
  <si>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</si>
  <si>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</si>
  <si>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</si>
  <si>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</si>
  <si>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</si>
  <si>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</si>
  <si>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</si>
  <si>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</si>
  <si>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</si>
  <si>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</si>
  <si>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</si>
  <si>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</si>
  <si>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</si>
  <si>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</si>
  <si>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</si>
  <si>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</si>
  <si>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</si>
  <si>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</si>
  <si>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</si>
  <si>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</si>
  <si>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</si>
  <si>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</si>
  <si>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</si>
  <si>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</si>
  <si>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</si>
  <si>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</si>
  <si>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</si>
  <si>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</si>
  <si>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</si>
  <si>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</si>
  <si>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</si>
  <si>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</si>
  <si>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</si>
  <si>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</si>
  <si>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</si>
  <si>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</si>
  <si>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</si>
  <si>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</si>
  <si>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</si>
  <si>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</si>
  <si>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</si>
  <si>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</si>
  <si>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</si>
  <si>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</si>
  <si>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</si>
  <si>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</si>
  <si>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</si>
  <si>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</si>
  <si>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</si>
  <si>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</si>
  <si>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</si>
  <si>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</si>
  <si>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</si>
  <si>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</si>
  <si>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</si>
  <si>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</si>
  <si>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</si>
  <si>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</si>
  <si>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</si>
  <si>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</si>
  <si>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</si>
  <si>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</si>
  <si>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</si>
  <si>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</si>
  <si>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</si>
  <si>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</si>
  <si>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</si>
  <si>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</si>
  <si>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</si>
  <si>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</si>
  <si>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</si>
  <si>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</si>
  <si>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</si>
  <si>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</si>
  <si>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</si>
  <si>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</si>
  <si>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</si>
  <si>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</si>
  <si>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</si>
  <si>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</si>
  <si>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</si>
  <si>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</si>
  <si>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</si>
  <si>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</si>
  <si>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</si>
  <si>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</si>
  <si>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</si>
  <si>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</si>
  <si>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</si>
  <si>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</si>
  <si>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</si>
  <si>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</si>
  <si>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</si>
  <si>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</si>
  <si>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</si>
  <si>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</si>
  <si>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</si>
  <si>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</si>
  <si>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</si>
  <si>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</si>
  <si>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</si>
  <si>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</si>
  <si>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</si>
  <si>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</si>
  <si>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</si>
  <si>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</si>
  <si>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</si>
  <si>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</si>
  <si>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</si>
  <si>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</si>
  <si>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</si>
  <si>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</si>
  <si>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</si>
  <si>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</si>
  <si>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</si>
  <si>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</si>
  <si>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</si>
  <si>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</si>
  <si>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</si>
  <si>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</si>
  <si>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</si>
  <si>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</si>
  <si>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</si>
  <si>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</si>
  <si>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</si>
  <si>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</si>
  <si>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</si>
  <si>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</si>
  <si>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</si>
  <si>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</si>
  <si>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</si>
  <si>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</si>
  <si>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</si>
  <si>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</si>
  <si>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</si>
  <si>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</si>
  <si>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</si>
  <si>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</si>
  <si>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</si>
  <si>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</si>
  <si>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</si>
  <si>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</si>
  <si>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</si>
  <si>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</si>
  <si>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</si>
  <si>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</si>
  <si>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</si>
  <si>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</si>
  <si>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</si>
  <si>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</si>
  <si>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</si>
  <si>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</si>
  <si>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</si>
  <si>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</si>
  <si>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</si>
  <si>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</si>
  <si>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</si>
  <si>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</si>
  <si>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</si>
  <si>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</si>
  <si>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</si>
  <si>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</si>
  <si>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</si>
  <si>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</si>
  <si>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</si>
  <si>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</si>
  <si>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</si>
  <si>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</si>
  <si>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</si>
  <si>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</si>
  <si>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</si>
  <si>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</si>
  <si>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</si>
  <si>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</si>
  <si>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</si>
  <si>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</si>
  <si>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</si>
  <si>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</si>
  <si>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</si>
  <si>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</si>
  <si>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</si>
  <si>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</si>
  <si>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</si>
  <si>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</si>
  <si>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</si>
  <si>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</si>
  <si>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</si>
  <si>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</si>
  <si>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</si>
  <si>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</si>
  <si>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</si>
  <si>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</si>
  <si>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</si>
  <si>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</si>
  <si>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</si>
  <si>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</si>
  <si>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</si>
  <si>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</si>
  <si>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</si>
  <si>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</si>
  <si>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</si>
  <si>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</si>
  <si>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</si>
  <si>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</si>
  <si>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</si>
  <si>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</si>
  <si>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</si>
  <si>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</si>
  <si>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</si>
  <si>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</si>
  <si>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</si>
  <si>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</si>
  <si>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</si>
  <si>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</si>
  <si>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</si>
  <si>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</si>
  <si>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</si>
  <si>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</si>
  <si>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</si>
  <si>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</si>
  <si>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</si>
  <si>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</si>
  <si>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</si>
  <si>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</si>
  <si>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</si>
  <si>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</si>
  <si>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</si>
  <si>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</si>
  <si>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</si>
  <si>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</si>
  <si>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</si>
  <si>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</si>
  <si>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</si>
  <si>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</si>
  <si>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</si>
  <si>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</si>
  <si>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</si>
  <si>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</si>
  <si>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</si>
  <si>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</si>
  <si>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</si>
  <si>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</si>
  <si>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</si>
  <si>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</si>
  <si>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</si>
  <si>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</si>
  <si>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</si>
  <si>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</si>
  <si>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</si>
  <si>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</si>
  <si>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</si>
  <si>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</si>
  <si>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</si>
  <si>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</si>
  <si>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</si>
  <si>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</si>
  <si>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</si>
  <si>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</si>
  <si>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</si>
  <si>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</si>
  <si>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</si>
  <si>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</si>
  <si>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</si>
  <si>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</si>
  <si>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</si>
  <si>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</si>
  <si>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</si>
  <si>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</si>
  <si>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</si>
  <si>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</si>
  <si>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</si>
  <si>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</si>
  <si>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</si>
  <si>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</si>
  <si>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</si>
  <si>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</si>
  <si>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</si>
  <si>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</si>
  <si>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</si>
  <si>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</si>
  <si>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</si>
  <si>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</si>
  <si>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</si>
  <si>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</si>
  <si>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</si>
  <si>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</si>
  <si>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</si>
  <si>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</si>
  <si>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</si>
  <si>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</si>
  <si>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</si>
  <si>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</si>
  <si>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</si>
  <si>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</si>
  <si>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</si>
  <si>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</si>
  <si>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</si>
  <si>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</si>
  <si>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</si>
  <si>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</si>
  <si>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</si>
  <si>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</si>
  <si>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</si>
  <si>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</si>
  <si>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</si>
  <si>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</si>
  <si>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</si>
  <si>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</si>
  <si>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</si>
  <si>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</si>
  <si>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</si>
  <si>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</si>
  <si>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</si>
  <si>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</si>
  <si>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</si>
  <si>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</si>
  <si>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</si>
  <si>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</si>
  <si>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</si>
  <si>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</si>
  <si>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</si>
  <si>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</si>
  <si>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</si>
  <si>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</si>
  <si>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</si>
  <si>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</si>
  <si>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</si>
  <si>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</si>
  <si>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</si>
  <si>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</si>
  <si>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</si>
  <si>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</si>
  <si>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</si>
  <si>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</si>
  <si>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</si>
  <si>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</si>
  <si>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</si>
  <si>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</si>
  <si>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</si>
  <si>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</si>
  <si>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</si>
  <si>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</si>
  <si>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</si>
  <si>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</si>
  <si>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</si>
  <si>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</si>
  <si>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</si>
  <si>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</si>
  <si>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</si>
  <si>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</si>
  <si>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</si>
  <si>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</si>
  <si>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</si>
  <si>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</si>
  <si>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</si>
  <si>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</si>
  <si>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</si>
  <si>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</si>
  <si>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</si>
  <si>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</si>
  <si>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</si>
  <si>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</si>
  <si>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</si>
  <si>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</si>
  <si>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</si>
  <si>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</si>
  <si>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</si>
  <si>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</si>
  <si>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</si>
  <si>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</si>
  <si>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</si>
  <si>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</si>
  <si>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</si>
  <si>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</si>
  <si>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</si>
  <si>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</si>
  <si>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</si>
  <si>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</si>
  <si>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</si>
  <si>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</si>
  <si>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</si>
  <si>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</si>
  <si>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</si>
  <si>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</si>
  <si>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</si>
  <si>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</si>
  <si>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</si>
  <si>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</si>
  <si>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</si>
  <si>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</si>
  <si>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</si>
  <si>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</si>
  <si>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</si>
  <si>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</si>
  <si>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</si>
  <si>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</si>
  <si>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</si>
  <si>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</si>
  <si>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</si>
  <si>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</si>
  <si>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</si>
  <si>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</si>
  <si>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</si>
  <si>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</si>
  <si>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</si>
  <si>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</si>
  <si>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</si>
  <si>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</si>
  <si>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</si>
  <si>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</si>
  <si>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</si>
  <si>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</si>
  <si>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</si>
  <si>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</si>
  <si>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</si>
  <si>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</si>
  <si>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</si>
  <si>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</si>
  <si>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</si>
  <si>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</si>
  <si>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</si>
  <si>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</si>
  <si>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</si>
  <si>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</si>
  <si>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</si>
  <si>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</si>
  <si>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</si>
  <si>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</si>
  <si>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</si>
  <si>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</si>
  <si>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</si>
  <si>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</si>
  <si>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</si>
  <si>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</si>
  <si>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</si>
  <si>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</si>
  <si>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</si>
  <si>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</si>
  <si>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</si>
  <si>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</si>
  <si>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</si>
  <si>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</si>
  <si>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</si>
  <si>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</si>
  <si>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</si>
  <si>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</si>
  <si>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</si>
  <si>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</si>
  <si>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</si>
  <si>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</si>
  <si>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</si>
  <si>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</si>
  <si>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</si>
  <si>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</si>
  <si>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</si>
  <si>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</si>
  <si>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</si>
  <si>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</si>
  <si>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</si>
  <si>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</si>
  <si>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</si>
  <si>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</si>
  <si>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</si>
  <si>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</si>
  <si>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</si>
  <si>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</si>
  <si>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</si>
  <si>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</si>
  <si>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</si>
  <si>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</si>
  <si>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</si>
  <si>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</si>
  <si>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</si>
  <si>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</si>
  <si>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</si>
  <si>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</si>
  <si>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</si>
  <si>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</si>
  <si>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</si>
  <si>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</si>
  <si>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</si>
  <si>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</si>
  <si>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</si>
  <si>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</si>
  <si>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</si>
  <si>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</si>
  <si>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</si>
  <si>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</si>
  <si>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</si>
  <si>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</si>
  <si>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</si>
  <si>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</si>
  <si>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</si>
  <si>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</si>
  <si>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</si>
  <si>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</si>
  <si>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</si>
  <si>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</si>
  <si>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</si>
  <si>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</si>
  <si>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</si>
  <si>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</si>
  <si>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</si>
  <si>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</si>
  <si>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</si>
  <si>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</si>
  <si>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</si>
  <si>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</si>
  <si>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</si>
  <si>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</si>
  <si>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</si>
  <si>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</si>
  <si>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</si>
  <si>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</si>
  <si>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</si>
  <si>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</si>
  <si>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</si>
  <si>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</si>
  <si>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</si>
  <si>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</si>
  <si>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</si>
  <si>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</si>
  <si>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</si>
  <si>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</si>
  <si>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</si>
  <si>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</si>
  <si>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</si>
  <si>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</si>
  <si>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</si>
  <si>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</si>
  <si>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</si>
  <si>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</si>
  <si>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</si>
  <si>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</si>
  <si>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</si>
  <si>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</si>
  <si>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</si>
  <si>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</si>
  <si>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</si>
  <si>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</si>
  <si>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</si>
  <si>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</si>
  <si>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</si>
  <si>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</si>
  <si>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</si>
  <si>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</si>
  <si>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</si>
  <si>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</si>
  <si>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</si>
  <si>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</si>
  <si>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</si>
  <si>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</si>
  <si>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</si>
  <si>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</si>
  <si>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</si>
  <si>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</si>
  <si>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</si>
  <si>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</si>
  <si>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</si>
  <si>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</si>
  <si>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</si>
  <si>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</si>
  <si>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</si>
  <si>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</si>
  <si>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</si>
  <si>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</si>
  <si>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</si>
  <si>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</si>
  <si>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</si>
  <si>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</si>
  <si>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</si>
  <si>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</si>
  <si>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</si>
  <si>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</si>
  <si>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</si>
  <si>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</si>
  <si>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</si>
  <si>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</si>
  <si>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</si>
  <si>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</si>
  <si>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</si>
  <si>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</si>
  <si>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</si>
  <si>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</si>
  <si>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</si>
  <si>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</si>
  <si>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</si>
  <si>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</si>
  <si>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</si>
  <si>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</si>
  <si>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</si>
  <si>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</si>
  <si>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</si>
  <si>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</si>
  <si>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</si>
  <si>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</si>
  <si>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</si>
  <si>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</si>
  <si>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</si>
  <si>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</si>
  <si>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</si>
  <si>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</si>
  <si>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</si>
  <si>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</si>
  <si>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</si>
  <si>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</si>
  <si>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</si>
  <si>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</si>
  <si>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</si>
  <si>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</si>
  <si>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</si>
  <si>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</si>
  <si>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</si>
  <si>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</si>
  <si>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</si>
  <si>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</si>
  <si>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</si>
  <si>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</si>
  <si>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</si>
  <si>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</si>
  <si>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</si>
  <si>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</si>
  <si>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</si>
  <si>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</si>
  <si>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</si>
  <si>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</si>
  <si>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</si>
  <si>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</si>
  <si>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</si>
  <si>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</si>
  <si>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</si>
  <si>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</si>
  <si>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</si>
  <si>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</si>
  <si>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</si>
  <si>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</si>
  <si>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</si>
  <si>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</si>
  <si>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</si>
  <si>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</si>
  <si>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</si>
  <si>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</si>
  <si>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</si>
  <si>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</si>
  <si>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</si>
  <si>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</si>
  <si>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</si>
  <si>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</si>
  <si>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</si>
  <si>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</si>
  <si>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</si>
  <si>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</si>
  <si>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</si>
  <si>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</si>
  <si>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</si>
  <si>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</si>
  <si>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</si>
  <si>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</si>
  <si>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</si>
  <si>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</si>
  <si>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</si>
  <si>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</si>
  <si>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</si>
  <si>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</si>
  <si>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</si>
  <si>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</si>
  <si>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</si>
  <si>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</si>
  <si>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</si>
  <si>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</si>
  <si>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</si>
  <si>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</si>
  <si>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</si>
  <si>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</si>
  <si>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</si>
  <si>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</si>
  <si>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</si>
  <si>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</si>
  <si>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</si>
  <si>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</si>
  <si>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</si>
  <si>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</si>
  <si>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</si>
  <si>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</si>
  <si>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</si>
  <si>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</si>
  <si>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</si>
  <si>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</si>
  <si>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</si>
  <si>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</si>
  <si>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</si>
  <si>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</si>
  <si>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</si>
  <si>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</si>
  <si>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</si>
  <si>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</si>
  <si>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</si>
  <si>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</si>
  <si>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</si>
  <si>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</si>
  <si>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</si>
  <si>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</si>
  <si>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</si>
  <si>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</si>
  <si>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</si>
  <si>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</si>
  <si>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</si>
  <si>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</si>
  <si>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</si>
  <si>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</si>
  <si>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</si>
  <si>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</si>
  <si>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</si>
  <si>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</si>
  <si>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</si>
  <si>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</si>
  <si>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</si>
  <si>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</si>
  <si>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</si>
  <si>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</si>
  <si>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</si>
  <si>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</si>
  <si>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</si>
  <si>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</si>
  <si>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</si>
  <si>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</si>
  <si>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</si>
  <si>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</si>
  <si>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</si>
  <si>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</si>
  <si>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</si>
  <si>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</si>
  <si>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</si>
  <si>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</si>
  <si>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</si>
  <si>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</si>
  <si>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</si>
  <si>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</si>
  <si>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</si>
  <si>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</si>
  <si>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</si>
  <si>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</si>
  <si>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</si>
  <si>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</si>
  <si>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</si>
  <si>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</si>
  <si>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</si>
  <si>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</si>
  <si>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</si>
  <si>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</si>
  <si>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</si>
  <si>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</si>
  <si>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</si>
  <si>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</si>
  <si>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</si>
  <si>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</si>
  <si>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</si>
  <si>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</si>
  <si>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</si>
  <si>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</si>
  <si>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</si>
  <si>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</si>
  <si>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</si>
  <si>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</si>
  <si>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</si>
  <si>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</si>
  <si>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</si>
  <si>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</si>
  <si>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</si>
  <si>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</si>
  <si>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</si>
  <si>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</si>
  <si>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</si>
  <si>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</si>
  <si>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</si>
  <si>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</si>
  <si>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</si>
  <si>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</si>
  <si>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</si>
  <si>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</si>
  <si>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</si>
  <si>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</si>
  <si>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</si>
  <si>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</si>
  <si>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</si>
  <si>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</si>
  <si>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</si>
  <si>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</si>
  <si>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</si>
  <si>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</si>
  <si>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</si>
  <si>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</si>
  <si>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</si>
  <si>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</si>
  <si>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</si>
  <si>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</si>
  <si>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</si>
  <si>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</si>
  <si>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</si>
  <si>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</si>
  <si>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</si>
  <si>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</si>
  <si>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</si>
  <si>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</si>
  <si>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</si>
  <si>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</si>
  <si>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</si>
  <si>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</si>
  <si>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</si>
  <si>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</si>
  <si>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</si>
  <si>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</si>
  <si>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</si>
  <si>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</si>
  <si>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</si>
  <si>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</si>
  <si>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</si>
  <si>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</si>
  <si>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</si>
  <si>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</si>
  <si>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</si>
  <si>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</si>
  <si>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</si>
  <si>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</si>
  <si>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</si>
  <si>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</si>
  <si>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</si>
  <si>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</si>
  <si>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</si>
  <si>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</si>
  <si>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</si>
  <si>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</si>
  <si>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</si>
  <si>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</si>
  <si>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</si>
  <si>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</si>
  <si>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</si>
  <si>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</si>
  <si>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</si>
  <si>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</si>
  <si>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</si>
  <si>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</si>
  <si>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</si>
  <si>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</si>
  <si>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</si>
  <si>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</si>
  <si>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</si>
  <si>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</si>
  <si>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</si>
  <si>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</si>
  <si>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</si>
  <si>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</si>
  <si>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</si>
  <si>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</si>
  <si>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</si>
  <si>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</si>
  <si>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</si>
  <si>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</si>
  <si>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</si>
  <si>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</si>
  <si>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</si>
  <si>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</si>
  <si>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</si>
  <si>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</si>
  <si>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</si>
  <si>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</si>
  <si>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</si>
  <si>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</si>
  <si>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</si>
  <si>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</si>
  <si>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</si>
  <si>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</si>
  <si>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</si>
  <si>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</si>
  <si>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</si>
  <si>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</si>
  <si>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</si>
  <si>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</si>
  <si>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</si>
  <si>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</si>
  <si>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</si>
  <si>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</si>
  <si>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</si>
  <si>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</si>
  <si>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</si>
  <si>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</si>
  <si>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</si>
  <si>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</si>
  <si>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</si>
  <si>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</si>
  <si>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</si>
  <si>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</si>
  <si>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</si>
  <si>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</si>
  <si>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</si>
  <si>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</si>
  <si>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</si>
  <si>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</si>
  <si>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</si>
  <si>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</si>
  <si>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</si>
  <si>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</si>
  <si>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</si>
  <si>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</si>
  <si>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</si>
  <si>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</si>
  <si>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</si>
  <si>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</si>
  <si>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</si>
  <si>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</si>
  <si>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</si>
  <si>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</si>
  <si>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</si>
  <si>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</si>
  <si>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</si>
  <si>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</si>
  <si>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</si>
  <si>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</si>
  <si>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</si>
  <si>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</si>
  <si>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</si>
  <si>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</si>
  <si>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</si>
  <si>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</si>
  <si>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</si>
  <si>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</si>
  <si>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</si>
  <si>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</si>
  <si>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</si>
  <si>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</si>
  <si>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</si>
  <si>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</si>
  <si>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</si>
  <si>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</si>
  <si>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</si>
  <si>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</si>
  <si>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</si>
  <si>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</si>
  <si>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</si>
  <si>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</si>
  <si>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</si>
  <si>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</si>
  <si>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</si>
  <si>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</si>
  <si>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</si>
  <si>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</si>
  <si>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</si>
  <si>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</si>
  <si>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</si>
  <si>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</si>
  <si>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</si>
  <si>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</si>
  <si>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</si>
  <si>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</si>
  <si>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</si>
  <si>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</si>
  <si>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</si>
  <si>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</si>
  <si>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</si>
  <si>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</si>
  <si>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</si>
  <si>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</si>
  <si>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</si>
  <si>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</si>
  <si>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</si>
  <si>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</si>
  <si>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</si>
  <si>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</si>
  <si>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</si>
  <si>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</si>
  <si>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</si>
  <si>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</si>
  <si>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</si>
  <si>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</si>
  <si>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</si>
  <si>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</si>
  <si>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</si>
  <si>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</si>
  <si>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</si>
  <si>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</si>
  <si>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</si>
  <si>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</si>
  <si>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</si>
  <si>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</si>
  <si>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</si>
  <si>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</si>
  <si>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</si>
  <si>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</si>
  <si>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</si>
  <si>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</si>
  <si>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</si>
  <si>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</si>
  <si>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</si>
  <si>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</si>
  <si>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</si>
  <si>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</si>
  <si>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</si>
  <si>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</si>
  <si>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</si>
  <si>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</si>
  <si>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</si>
  <si>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</si>
  <si>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</si>
  <si>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</si>
  <si>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</si>
  <si>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</si>
  <si>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</si>
  <si>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</si>
  <si>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</si>
  <si>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</si>
  <si>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</si>
  <si>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</si>
  <si>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</si>
  <si>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</si>
  <si>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</si>
  <si>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</si>
  <si>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</si>
  <si>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</si>
  <si>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</si>
  <si>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</si>
  <si>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</si>
  <si>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</si>
  <si>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</si>
  <si>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</si>
  <si>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</si>
  <si>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</si>
  <si>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</si>
  <si>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</si>
  <si>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</si>
  <si>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</si>
  <si>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</si>
  <si>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</si>
  <si>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</si>
  <si>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</si>
  <si>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</si>
  <si>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</si>
  <si>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</si>
  <si>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</si>
  <si>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</si>
  <si>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</si>
  <si>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</si>
  <si>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</si>
  <si>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</si>
  <si>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</si>
  <si>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</si>
  <si>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</si>
  <si>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</si>
  <si>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</si>
  <si>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</si>
  <si>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</si>
  <si>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</si>
  <si>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</si>
  <si>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</si>
  <si>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</si>
  <si>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</si>
  <si>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</si>
  <si>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</si>
  <si>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</si>
  <si>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</si>
  <si>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</si>
  <si>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</si>
  <si>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</si>
  <si>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</si>
  <si>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</si>
  <si>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</si>
  <si>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</si>
  <si>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</si>
  <si>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</si>
  <si>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</si>
  <si>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</si>
  <si>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</si>
  <si>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</si>
  <si>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</si>
  <si>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</si>
  <si>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</si>
  <si>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</si>
  <si>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</si>
  <si>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</si>
  <si>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</si>
  <si>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</si>
  <si>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</si>
  <si>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</si>
  <si>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</si>
  <si>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</si>
  <si>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</si>
  <si>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</si>
  <si>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</si>
  <si>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</si>
  <si>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</si>
  <si>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</si>
  <si>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</si>
  <si>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</si>
  <si>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</si>
  <si>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</si>
  <si>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</si>
  <si>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</si>
  <si>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</si>
  <si>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</si>
  <si>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</si>
  <si>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</si>
  <si>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</si>
  <si>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</si>
  <si>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</si>
  <si>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</si>
  <si>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</si>
  <si>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</si>
  <si>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</si>
  <si>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</si>
  <si>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</si>
  <si>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</si>
  <si>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</si>
  <si>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</si>
  <si>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</si>
  <si>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</si>
  <si>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</si>
  <si>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</si>
  <si>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</si>
  <si>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</si>
  <si>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</si>
  <si>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</si>
  <si>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</si>
  <si>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</si>
  <si>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</si>
  <si>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</si>
  <si>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</si>
  <si>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</si>
  <si>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</si>
  <si>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</si>
  <si>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</si>
  <si>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</si>
  <si>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</si>
  <si>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</si>
  <si>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</si>
  <si>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</si>
  <si>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</si>
  <si>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</si>
  <si>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</si>
  <si>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</si>
  <si>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</si>
  <si>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</si>
  <si>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</si>
  <si>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</si>
  <si>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</si>
  <si>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</si>
  <si>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</si>
  <si>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</si>
  <si>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</si>
  <si>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</si>
  <si>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</si>
  <si>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</si>
  <si>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</si>
  <si>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</si>
  <si>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</si>
  <si>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</si>
  <si>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</si>
  <si>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</si>
  <si>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</si>
  <si>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</si>
  <si>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</si>
  <si>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</si>
  <si>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</si>
  <si>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</si>
  <si>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</si>
  <si>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</si>
  <si>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</si>
  <si>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</si>
  <si>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</si>
  <si>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</si>
  <si>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</si>
  <si>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</si>
  <si>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</si>
  <si>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</si>
  <si>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</si>
  <si>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</si>
  <si>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</si>
  <si>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</si>
  <si>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</si>
  <si>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</si>
  <si>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</si>
  <si>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</si>
  <si>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</si>
  <si>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</si>
  <si>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</si>
  <si>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</si>
  <si>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</si>
  <si>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</si>
  <si>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</si>
  <si>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</si>
  <si>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</si>
  <si>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</si>
  <si>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</si>
  <si>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</si>
  <si>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</si>
  <si>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</si>
  <si>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</si>
  <si>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</si>
  <si>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</si>
  <si>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</si>
  <si>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</si>
  <si>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</si>
  <si>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</si>
  <si>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</si>
  <si>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</si>
  <si>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</si>
  <si>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</si>
  <si>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</si>
  <si>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</si>
  <si>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</si>
  <si>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</si>
  <si>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</si>
  <si>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</si>
  <si>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</si>
  <si>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</si>
  <si>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</si>
  <si>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</si>
  <si>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</si>
  <si>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</si>
  <si>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</si>
  <si>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</si>
  <si>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</si>
  <si>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</si>
  <si>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</si>
  <si>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</si>
  <si>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</si>
  <si>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</si>
  <si>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</si>
  <si>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</si>
  <si>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</si>
  <si>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</si>
  <si>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</si>
  <si>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</si>
  <si>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</si>
  <si>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</si>
  <si>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</si>
  <si>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</si>
  <si>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</si>
  <si>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</si>
  <si>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</si>
  <si>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</si>
  <si>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</si>
  <si>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</si>
  <si>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</si>
  <si>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</si>
  <si>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</si>
  <si>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</si>
  <si>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</si>
  <si>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</si>
  <si>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</si>
  <si>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</si>
  <si>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</si>
  <si>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</si>
  <si>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</si>
  <si>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</si>
  <si>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</si>
  <si>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</si>
  <si>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</si>
  <si>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</si>
  <si>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</si>
  <si>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</si>
  <si>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</si>
  <si>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</si>
  <si>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</si>
  <si>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</si>
  <si>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</si>
  <si>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</si>
  <si>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</si>
  <si>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</si>
  <si>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</si>
  <si>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</si>
  <si>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</si>
  <si>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</si>
  <si>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</si>
  <si>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</si>
  <si>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</si>
  <si>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</si>
  <si>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</si>
  <si>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</si>
  <si>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</si>
  <si>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</si>
  <si>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</si>
  <si>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</si>
  <si>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</si>
  <si>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</si>
  <si>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</si>
  <si>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</si>
  <si>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</si>
  <si>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</si>
  <si>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</si>
  <si>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</si>
  <si>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</si>
  <si>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</si>
  <si>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</si>
  <si>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</si>
  <si>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</si>
  <si>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</si>
  <si>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</si>
  <si>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</si>
  <si>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</si>
  <si>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</si>
  <si>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</si>
  <si>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</si>
  <si>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</si>
  <si>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</si>
  <si>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</si>
  <si>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</si>
  <si>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</si>
  <si>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</si>
  <si>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</si>
  <si>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</si>
  <si>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</si>
  <si>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</si>
  <si>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</si>
  <si>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</si>
  <si>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</si>
  <si>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</si>
  <si>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</si>
  <si>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</si>
  <si>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</si>
  <si>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</si>
  <si>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</si>
  <si>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</si>
  <si>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</si>
  <si>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</si>
  <si>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</si>
  <si>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</si>
  <si>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</si>
  <si>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</si>
  <si>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</si>
  <si>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</si>
  <si>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</si>
  <si>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</si>
  <si>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</si>
  <si>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</si>
  <si>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</si>
  <si>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</si>
  <si>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</si>
  <si>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</si>
  <si>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</si>
  <si>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</si>
  <si>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</si>
  <si>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</si>
  <si>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</si>
  <si>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</si>
  <si>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</si>
  <si>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</si>
  <si>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</si>
  <si>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</si>
  <si>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</si>
  <si>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</si>
  <si>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</si>
  <si>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</si>
  <si>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</si>
  <si>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</si>
  <si>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</si>
  <si>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</si>
  <si>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</si>
  <si>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</si>
  <si>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</si>
  <si>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</si>
  <si>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</si>
  <si>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</si>
  <si>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</si>
  <si>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</si>
  <si>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</si>
  <si>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</si>
  <si>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</si>
  <si>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</si>
  <si>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</si>
  <si>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</si>
  <si>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</si>
  <si>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</si>
  <si>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</si>
  <si>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</si>
  <si>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</si>
  <si>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</si>
  <si>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</si>
  <si>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</si>
  <si>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</si>
  <si>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</si>
  <si>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</si>
  <si>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</si>
  <si>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</si>
  <si>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</si>
  <si>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</si>
  <si>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</si>
  <si>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</si>
  <si>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</si>
  <si>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</si>
  <si>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</si>
  <si>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</si>
  <si>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</si>
  <si>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</si>
  <si>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</si>
  <si>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</si>
  <si>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</si>
  <si>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</si>
  <si>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</si>
  <si>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</si>
  <si>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</si>
  <si>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</si>
  <si>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</si>
  <si>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</si>
  <si>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</si>
  <si>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</si>
  <si>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</si>
  <si>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</si>
  <si>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</si>
  <si>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</si>
  <si>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</si>
  <si>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</si>
  <si>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</si>
  <si>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</si>
  <si>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</si>
  <si>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</si>
  <si>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</si>
  <si>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</si>
  <si>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</si>
  <si>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</si>
  <si>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</si>
  <si>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</si>
  <si>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</si>
  <si>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</si>
  <si>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</si>
  <si>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</si>
  <si>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</si>
  <si>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</si>
  <si>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</si>
  <si>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</si>
  <si>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</si>
  <si>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</si>
  <si>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</si>
  <si>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</si>
  <si>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</si>
  <si>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</si>
  <si>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</si>
  <si>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</si>
  <si>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</si>
  <si>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</si>
  <si>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</si>
  <si>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</si>
  <si>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</si>
  <si>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</si>
  <si>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</si>
  <si>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</si>
  <si>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</si>
  <si>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</si>
  <si>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</si>
  <si>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</si>
  <si>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</si>
  <si>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</si>
  <si>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</si>
  <si>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</si>
  <si>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</si>
  <si>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</si>
  <si>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</si>
  <si>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</si>
  <si>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</si>
  <si>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</si>
  <si>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</si>
  <si>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</si>
  <si>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</si>
  <si>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</si>
  <si>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</si>
  <si>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</si>
  <si>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</si>
  <si>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</si>
  <si>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</si>
  <si>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</si>
  <si>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</si>
  <si>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</si>
  <si>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</si>
  <si>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</si>
  <si>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</si>
  <si>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</si>
  <si>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</si>
  <si>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</si>
  <si>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</si>
  <si>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</si>
  <si>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</si>
  <si>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</si>
  <si>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</si>
  <si>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</si>
  <si>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</si>
  <si>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</si>
  <si>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</si>
  <si>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</si>
  <si>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</si>
  <si>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</si>
  <si>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</si>
  <si>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</si>
  <si>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</si>
  <si>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</si>
  <si>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</si>
  <si>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</si>
  <si>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</si>
  <si>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</si>
  <si>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</si>
  <si>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</si>
  <si>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</si>
  <si>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</si>
  <si>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</si>
  <si>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</si>
  <si>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</si>
  <si>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</si>
  <si>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</si>
  <si>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</si>
  <si>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</si>
  <si>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</si>
  <si>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</si>
  <si>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</si>
  <si>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</si>
  <si>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</si>
  <si>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</si>
  <si>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</si>
  <si>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</si>
  <si>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</si>
  <si>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</si>
  <si>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</si>
  <si>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</si>
  <si>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</si>
  <si>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</si>
  <si>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</si>
  <si>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</si>
  <si>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</si>
  <si>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</si>
  <si>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</si>
  <si>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</si>
  <si>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</si>
  <si>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</si>
  <si>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</si>
  <si>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</si>
  <si>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</si>
  <si>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</si>
  <si>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</si>
  <si>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</si>
  <si>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</si>
  <si>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</si>
  <si>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</si>
  <si>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</si>
  <si>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</si>
  <si>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</si>
  <si>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</si>
  <si>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</si>
  <si>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</si>
  <si>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</si>
  <si>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</si>
  <si>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</si>
  <si>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</si>
  <si>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</si>
  <si>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</si>
  <si>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</si>
  <si>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</si>
  <si>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</si>
  <si>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</si>
  <si>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</si>
  <si>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</si>
  <si>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</si>
  <si>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</si>
  <si>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</si>
  <si>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</si>
  <si>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</si>
  <si>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</si>
  <si>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</si>
  <si>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</si>
  <si>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</si>
  <si>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</si>
  <si>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</si>
  <si>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</si>
  <si>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</si>
  <si>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</si>
  <si>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</si>
  <si>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</si>
  <si>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</si>
  <si>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</si>
  <si>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</si>
  <si>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</si>
  <si>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</si>
  <si>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</si>
  <si>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</si>
  <si>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</si>
  <si>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</si>
  <si>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</si>
  <si>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</si>
  <si>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</si>
  <si>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</si>
  <si>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</si>
  <si>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</si>
  <si>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</si>
  <si>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</si>
  <si>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</si>
  <si>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</si>
  <si>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</si>
  <si>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</si>
  <si>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</si>
  <si>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</si>
  <si>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</si>
  <si>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</si>
  <si>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</si>
  <si>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</si>
  <si>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</si>
  <si>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</si>
  <si>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</si>
  <si>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</si>
  <si>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</si>
  <si>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</si>
  <si>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</si>
  <si>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</si>
  <si>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</si>
  <si>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</si>
  <si>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</si>
  <si>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</si>
  <si>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</si>
  <si>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</si>
  <si>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</si>
  <si>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</si>
  <si>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</si>
  <si>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</si>
  <si>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</si>
  <si>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</si>
  <si>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</si>
  <si>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</si>
  <si>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</si>
  <si>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</si>
  <si>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</si>
  <si>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</si>
  <si>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</si>
  <si>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</si>
  <si>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</si>
  <si>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</si>
  <si>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</si>
  <si>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</si>
  <si>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</si>
  <si>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</si>
  <si>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</si>
  <si>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</si>
  <si>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</si>
  <si>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</si>
  <si>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</si>
  <si>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</si>
  <si>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</si>
  <si>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</si>
  <si>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</si>
  <si>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</si>
  <si>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</si>
  <si>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</si>
  <si>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</si>
  <si>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</si>
  <si>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</si>
  <si>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</si>
  <si>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</si>
  <si>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</si>
  <si>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</si>
  <si>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</si>
  <si>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</si>
  <si>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</si>
  <si>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</si>
  <si>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</si>
  <si>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</si>
  <si>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</si>
  <si>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</si>
  <si>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</si>
  <si>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</si>
  <si>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</si>
  <si>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</si>
  <si>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</si>
  <si>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</si>
  <si>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</si>
  <si>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</si>
  <si>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</si>
  <si>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</si>
  <si>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</si>
  <si>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</si>
  <si>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</si>
  <si>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</si>
  <si>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</si>
  <si>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</si>
  <si>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</si>
  <si>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</si>
  <si>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</si>
  <si>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</si>
  <si>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</si>
  <si>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</si>
  <si>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</si>
  <si>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</si>
  <si>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</si>
  <si>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</si>
  <si>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</si>
  <si>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</si>
  <si>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</si>
  <si>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</si>
  <si>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</si>
  <si>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</si>
  <si>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</si>
  <si>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</si>
  <si>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</si>
  <si>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</si>
  <si>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</si>
  <si>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</si>
  <si>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</si>
  <si>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</si>
  <si>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</si>
  <si>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</si>
  <si>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</si>
  <si>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</si>
  <si>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</si>
  <si>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</si>
  <si>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</si>
  <si>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</si>
  <si>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</si>
  <si>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</si>
  <si>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</si>
  <si>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</si>
  <si>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</si>
  <si>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</si>
  <si>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</si>
  <si>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</si>
  <si>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</si>
  <si>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</si>
  <si>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</si>
  <si>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</si>
  <si>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</si>
  <si>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</si>
  <si>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</si>
  <si>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</si>
  <si>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</si>
  <si>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</si>
  <si>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</si>
  <si>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</si>
  <si>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</si>
  <si>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</si>
  <si>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</si>
  <si>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</si>
  <si>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</si>
  <si>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</si>
  <si>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</si>
  <si>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</si>
  <si>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</si>
  <si>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</si>
  <si>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</si>
  <si>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</si>
  <si>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</si>
  <si>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</si>
  <si>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</si>
  <si>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</si>
  <si>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</si>
  <si>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</si>
  <si>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</si>
  <si>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</si>
  <si>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</si>
  <si>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</si>
  <si>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</si>
  <si>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</si>
  <si>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</si>
  <si>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</si>
  <si>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</si>
  <si>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</si>
  <si>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</si>
  <si>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</si>
  <si>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</si>
  <si>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</si>
  <si>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</si>
  <si>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</si>
  <si>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</si>
  <si>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</si>
  <si>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</si>
  <si>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</si>
  <si>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</si>
  <si>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</si>
  <si>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</si>
  <si>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</si>
  <si>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</si>
  <si>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</si>
  <si>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</si>
  <si>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</si>
  <si>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</si>
  <si>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</si>
  <si>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</si>
  <si>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</si>
  <si>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</si>
  <si>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</si>
  <si>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</si>
  <si>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</si>
  <si>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</si>
  <si>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</si>
  <si>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</si>
  <si>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</si>
  <si>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</si>
  <si>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</si>
  <si>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</si>
  <si>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</si>
  <si>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</si>
  <si>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</si>
  <si>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</si>
  <si>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</si>
  <si>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</si>
  <si>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</si>
  <si>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</si>
  <si>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</si>
  <si>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</si>
  <si>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</si>
  <si>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</si>
  <si>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</si>
  <si>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</si>
  <si>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</si>
  <si>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</si>
  <si>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</si>
  <si>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</si>
  <si>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</si>
  <si>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</si>
  <si>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</si>
  <si>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</si>
  <si>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</si>
  <si>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</si>
  <si>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</si>
  <si>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</si>
  <si>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</si>
  <si>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</si>
  <si>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</si>
  <si>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</si>
  <si>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</si>
  <si>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</si>
  <si>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</si>
  <si>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</si>
  <si>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</si>
  <si>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</si>
  <si>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</si>
  <si>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</si>
  <si>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</si>
  <si>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</si>
  <si>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</si>
  <si>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</si>
  <si>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</si>
  <si>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</si>
  <si>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</si>
  <si>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</si>
  <si>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</si>
  <si>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</si>
  <si>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</si>
  <si>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</si>
  <si>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</si>
  <si>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</si>
  <si>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</si>
  <si>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</si>
  <si>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</si>
  <si>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</si>
  <si>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</si>
  <si>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</si>
  <si>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</si>
  <si>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</si>
  <si>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</si>
  <si>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</si>
  <si>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</si>
  <si>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</si>
  <si>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</si>
  <si>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</si>
  <si>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</si>
  <si>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</si>
  <si>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</si>
  <si>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</si>
  <si>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</si>
  <si>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</si>
  <si>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</si>
  <si>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</si>
  <si>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</si>
  <si>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</si>
  <si>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</si>
  <si>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</si>
  <si>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</si>
  <si>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</si>
  <si>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</si>
  <si>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</si>
  <si>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</si>
  <si>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</si>
  <si>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</si>
  <si>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</si>
  <si>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</si>
  <si>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</si>
  <si>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</si>
  <si>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</si>
  <si>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</si>
  <si>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</si>
  <si>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</si>
  <si>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</si>
  <si>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</si>
  <si>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</si>
  <si>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</si>
  <si>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</si>
  <si>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</si>
  <si>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</si>
  <si>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</si>
  <si>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</si>
  <si>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</si>
  <si>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</si>
  <si>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</si>
  <si>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</si>
  <si>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</si>
  <si>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</si>
  <si>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</si>
  <si>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</si>
  <si>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</si>
  <si>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</si>
  <si>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</si>
  <si>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</si>
  <si>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</si>
  <si>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</si>
  <si>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</si>
  <si>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</si>
  <si>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</si>
  <si>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</si>
  <si>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</si>
  <si>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</si>
  <si>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</si>
  <si>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</si>
  <si>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</si>
  <si>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</si>
  <si>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</si>
  <si>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</si>
  <si>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</si>
  <si>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</si>
  <si>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</si>
  <si>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</si>
  <si>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</si>
  <si>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</si>
  <si>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</si>
  <si>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</si>
  <si>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</si>
  <si>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</si>
  <si>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</si>
  <si>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</si>
  <si>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</si>
  <si>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</si>
  <si>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</si>
  <si>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</si>
  <si>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</si>
  <si>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</si>
  <si>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</si>
  <si>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</si>
  <si>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</si>
  <si>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</si>
  <si>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</si>
  <si>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</si>
  <si>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</si>
  <si>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</si>
  <si>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</si>
  <si>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</si>
  <si>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</si>
  <si>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</si>
  <si>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</si>
  <si>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</si>
  <si>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</si>
  <si>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</si>
  <si>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</si>
  <si>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</si>
  <si>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</si>
  <si>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</si>
  <si>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</si>
  <si>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</si>
  <si>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</si>
  <si>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</si>
  <si>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</si>
  <si>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</si>
  <si>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</si>
  <si>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</si>
  <si>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</si>
  <si>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</si>
  <si>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</si>
  <si>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</si>
  <si>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</si>
  <si>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</si>
  <si>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</si>
  <si>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</si>
  <si>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</si>
  <si>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</si>
  <si>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</si>
  <si>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</si>
  <si>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</si>
  <si>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</si>
  <si>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</si>
  <si>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</si>
  <si>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</si>
  <si>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</si>
  <si>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</si>
  <si>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</si>
  <si>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</si>
  <si>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</si>
  <si>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</si>
  <si>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</si>
  <si>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</si>
  <si>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</si>
  <si>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</si>
  <si>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</si>
  <si>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</si>
  <si>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</si>
  <si>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</si>
  <si>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</si>
  <si>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</si>
  <si>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</si>
  <si>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</si>
  <si>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</si>
  <si>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</si>
  <si>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</si>
  <si>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</si>
  <si>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</si>
  <si>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</si>
  <si>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</si>
  <si>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</si>
  <si>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</si>
  <si>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</si>
  <si>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</si>
  <si>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</si>
  <si>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</si>
  <si>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</si>
  <si>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</si>
  <si>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</si>
  <si>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</si>
  <si>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</si>
  <si>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</si>
  <si>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</si>
  <si>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</si>
  <si>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</si>
  <si>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</si>
  <si>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</si>
  <si>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</si>
  <si>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</si>
  <si>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</si>
  <si>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</si>
  <si>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</si>
  <si>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</si>
  <si>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</si>
  <si>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</si>
  <si>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</si>
  <si>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</si>
  <si>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</si>
  <si>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</si>
  <si>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</si>
  <si>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</si>
  <si>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</si>
  <si>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</si>
  <si>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</si>
  <si>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</si>
  <si>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</si>
  <si>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</si>
  <si>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</si>
  <si>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</si>
  <si>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</si>
  <si>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</si>
  <si>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</si>
  <si>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</si>
  <si>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</si>
  <si>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</si>
  <si>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</si>
  <si>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</si>
  <si>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</si>
  <si>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</si>
  <si>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</si>
  <si>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</si>
  <si>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</si>
  <si>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</si>
  <si>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</si>
  <si>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</si>
  <si>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</si>
  <si>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</si>
  <si>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</si>
  <si>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</si>
  <si>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</si>
  <si>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</si>
  <si>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</si>
  <si>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</si>
  <si>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</si>
  <si>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</si>
  <si>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</si>
  <si>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</si>
  <si>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</si>
  <si>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</si>
  <si>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</si>
  <si>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</si>
  <si>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</si>
  <si>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</si>
  <si>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</si>
  <si>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</si>
  <si>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</si>
  <si>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</si>
  <si>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</si>
  <si>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</si>
  <si>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</si>
  <si>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</si>
  <si>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</si>
  <si>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</si>
  <si>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</si>
  <si>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</si>
  <si>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</si>
  <si>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</si>
  <si>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</si>
  <si>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</si>
  <si>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</si>
  <si>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</si>
  <si>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</si>
  <si>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</si>
  <si>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</si>
  <si>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</si>
  <si>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</si>
  <si>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</si>
  <si>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</si>
  <si>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</si>
  <si>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</si>
  <si>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</si>
  <si>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</si>
  <si>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</si>
  <si>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</si>
  <si>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</si>
  <si>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</si>
  <si>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</si>
  <si>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</si>
  <si>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</si>
  <si>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</si>
  <si>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</si>
  <si>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</si>
  <si>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</si>
  <si>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</si>
  <si>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</si>
  <si>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</si>
  <si>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</si>
  <si>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</si>
  <si>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</si>
  <si>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</si>
  <si>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</si>
  <si>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</si>
  <si>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</si>
  <si>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</si>
  <si>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</si>
  <si>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</si>
  <si>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</si>
  <si>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</si>
  <si>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</si>
  <si>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</si>
  <si>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</si>
  <si>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</si>
  <si>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</si>
  <si>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</si>
  <si>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</si>
  <si>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</si>
  <si>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</si>
  <si>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</si>
  <si>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</si>
  <si>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</si>
  <si>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</si>
  <si>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</si>
  <si>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</si>
  <si>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</si>
  <si>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</si>
  <si>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</si>
  <si>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</si>
  <si>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</si>
  <si>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</si>
  <si>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</si>
  <si>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</si>
  <si>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</si>
  <si>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</si>
  <si>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</si>
  <si>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</si>
  <si>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</si>
  <si>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</si>
  <si>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</si>
  <si>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</si>
  <si>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</si>
  <si>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</si>
  <si>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</si>
  <si>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</si>
  <si>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</si>
  <si>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</si>
  <si>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</si>
  <si>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</si>
  <si>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</si>
  <si>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</si>
  <si>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</si>
  <si>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</si>
  <si>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</si>
  <si>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</si>
  <si>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</si>
  <si>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</si>
  <si>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</si>
  <si>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</si>
  <si>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</si>
  <si>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</si>
  <si>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</si>
  <si>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</si>
  <si>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</si>
  <si>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</si>
  <si>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</si>
  <si>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</si>
  <si>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</si>
  <si>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</si>
  <si>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</si>
  <si>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</si>
  <si>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</si>
  <si>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</si>
  <si>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</si>
  <si>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</si>
  <si>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</si>
  <si>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</si>
  <si>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</si>
  <si>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</si>
  <si>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</si>
  <si>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</si>
  <si>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</si>
  <si>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</si>
  <si>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</si>
  <si>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</si>
  <si>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</si>
  <si>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</si>
  <si>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</si>
  <si>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</si>
  <si>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</si>
  <si>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</si>
  <si>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</si>
  <si>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</si>
  <si>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</si>
  <si>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</si>
  <si>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</si>
  <si>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</si>
  <si>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</si>
  <si>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</si>
  <si>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</si>
  <si>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</si>
  <si>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</si>
  <si>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</si>
  <si>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</si>
  <si>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</si>
  <si>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</si>
  <si>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</si>
  <si>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</si>
  <si>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</si>
  <si>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</si>
  <si>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</si>
  <si>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</si>
  <si>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</si>
  <si>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</si>
  <si>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</si>
  <si>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</si>
  <si>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</si>
  <si>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</si>
  <si>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</si>
  <si>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</si>
  <si>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</si>
  <si>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</si>
  <si>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</si>
  <si>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</si>
  <si>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</si>
  <si>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</si>
  <si>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</si>
  <si>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</si>
  <si>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</si>
  <si>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</si>
  <si>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</si>
  <si>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</si>
  <si>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</si>
  <si>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</si>
  <si>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</si>
  <si>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</si>
  <si>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</si>
  <si>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</si>
  <si>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</si>
  <si>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</si>
  <si>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</si>
  <si>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</si>
  <si>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</si>
  <si>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</si>
  <si>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</si>
  <si>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</si>
  <si>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</si>
  <si>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</si>
  <si>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</si>
  <si>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</si>
  <si>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</si>
  <si>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</si>
  <si>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</si>
  <si>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</si>
  <si>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</si>
  <si>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</si>
  <si>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</si>
  <si>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</si>
  <si>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</si>
  <si>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</si>
  <si>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</si>
  <si>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</si>
  <si>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</si>
  <si>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</si>
  <si>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</si>
  <si>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</si>
  <si>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</si>
  <si>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</si>
  <si>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</si>
  <si>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</si>
  <si>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</si>
  <si>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</si>
  <si>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</si>
  <si>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</si>
  <si>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</si>
  <si>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</si>
  <si>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</si>
  <si>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</si>
  <si>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</si>
  <si>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</si>
  <si>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</si>
  <si>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</si>
  <si>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</si>
  <si>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</si>
  <si>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NO</t>
  </si>
  <si>
    <t>077</t>
  </si>
  <si>
    <t>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SIEMPREPRESTAR LOS SERVICIOS DE EDUCACIÓN INICIAL EN EL MARCO DE LA PRIMERA INFANCIA DE CERO A SIEMPRE”.</t>
  </si>
  <si>
    <t>2021-85-10001998</t>
  </si>
  <si>
    <t>141</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</si>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</sst>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
      <sz val="10"/>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2">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32" fillId="0" borderId="0" xfId="0" applyFont="1"/>
    <xf numFmtId="0" fontId="32" fillId="0" borderId="0" xfId="0" applyFont="1" applyProtection="1">
      <protection locked="0"/>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0" fillId="0" borderId="0" xfId="0" applyBorder="1" applyAlignment="1">
      <alignment horizontal="left" vertical="center"/>
    </xf>
    <xf numFmtId="0" fontId="15" fillId="0" borderId="0" xfId="0" applyFont="1" applyBorder="1" applyAlignment="1" applyProtection="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0" fillId="0" borderId="3" xfId="0" applyBorder="1" applyAlignment="1">
      <alignment horizontal="left" vertical="center"/>
    </xf>
    <xf numFmtId="0" fontId="0" fillId="3" borderId="0" xfId="0" applyFont="1" applyFill="1" applyBorder="1" applyAlignment="1">
      <alignment horizontal="justify"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9" fillId="2" borderId="18"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Fill="1" applyBorder="1" applyAlignment="1">
      <alignment horizontal="center" vertical="center" wrapText="1"/>
    </xf>
    <xf numFmtId="0" fontId="9" fillId="0" borderId="0" xfId="0" applyFont="1" applyFill="1" applyBorder="1" applyAlignment="1">
      <alignment horizontal="lef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0" fillId="0" borderId="0" xfId="0" applyBorder="1" applyAlignment="1">
      <alignment horizontal="center" vertical="center"/>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49" fontId="0" fillId="4" borderId="11" xfId="0" applyNumberFormat="1" applyFill="1" applyBorder="1" applyAlignment="1" applyProtection="1">
      <alignment horizontal="center" vertical="center" wrapText="1"/>
      <protection locked="0"/>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5" zoomScaleNormal="85" zoomScaleSheetLayoutView="40" zoomScalePageLayoutView="40" workbookViewId="0">
      <selection activeCell="H70" sqref="H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30" t="s">
        <v>2654</v>
      </c>
      <c r="D2" s="231"/>
      <c r="E2" s="231"/>
      <c r="F2" s="231"/>
      <c r="G2" s="231"/>
      <c r="H2" s="231"/>
      <c r="I2" s="231"/>
      <c r="J2" s="231"/>
      <c r="K2" s="231"/>
      <c r="L2" s="240" t="s">
        <v>2640</v>
      </c>
      <c r="M2" s="240"/>
      <c r="N2" s="245" t="s">
        <v>2641</v>
      </c>
      <c r="O2" s="246"/>
    </row>
    <row r="3" spans="1:20" ht="33" customHeight="1" x14ac:dyDescent="0.25">
      <c r="A3" s="9"/>
      <c r="B3" s="8"/>
      <c r="C3" s="232"/>
      <c r="D3" s="233"/>
      <c r="E3" s="233"/>
      <c r="F3" s="233"/>
      <c r="G3" s="233"/>
      <c r="H3" s="233"/>
      <c r="I3" s="233"/>
      <c r="J3" s="233"/>
      <c r="K3" s="233"/>
      <c r="L3" s="247" t="s">
        <v>1</v>
      </c>
      <c r="M3" s="247"/>
      <c r="N3" s="247" t="s">
        <v>2642</v>
      </c>
      <c r="O3" s="249"/>
    </row>
    <row r="4" spans="1:20" ht="24.75" customHeight="1" thickBot="1" x14ac:dyDescent="0.3">
      <c r="A4" s="10"/>
      <c r="B4" s="12"/>
      <c r="C4" s="234"/>
      <c r="D4" s="235"/>
      <c r="E4" s="235"/>
      <c r="F4" s="235"/>
      <c r="G4" s="235"/>
      <c r="H4" s="235"/>
      <c r="I4" s="235"/>
      <c r="J4" s="235"/>
      <c r="K4" s="235"/>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2701</v>
      </c>
      <c r="D15" s="35"/>
      <c r="E15" s="35"/>
      <c r="F15" s="5"/>
      <c r="G15" s="32" t="s">
        <v>1168</v>
      </c>
      <c r="H15" s="103" t="s">
        <v>1078</v>
      </c>
      <c r="I15" s="32" t="s">
        <v>2624</v>
      </c>
      <c r="J15" s="108" t="s">
        <v>2626</v>
      </c>
      <c r="L15" s="236" t="s">
        <v>8</v>
      </c>
      <c r="M15" s="236"/>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244"/>
      <c r="I20" s="148" t="s">
        <v>1078</v>
      </c>
      <c r="J20" s="149" t="s">
        <v>1089</v>
      </c>
      <c r="K20" s="150">
        <v>2243749796</v>
      </c>
      <c r="L20" s="151">
        <v>44197</v>
      </c>
      <c r="M20" s="151">
        <v>44561</v>
      </c>
      <c r="N20" s="134">
        <f>+(M20-L20)/30</f>
        <v>12.133333333333333</v>
      </c>
      <c r="O20" s="137"/>
      <c r="U20" s="133"/>
      <c r="V20" s="105">
        <f ca="1">NOW()</f>
        <v>44194.835799189816</v>
      </c>
      <c r="W20" s="105">
        <f ca="1">NOW()</f>
        <v>44194.835799189816</v>
      </c>
    </row>
    <row r="21" spans="1:23" ht="30" customHeight="1" outlineLevel="1" x14ac:dyDescent="0.25">
      <c r="A21" s="9"/>
      <c r="B21" s="71"/>
      <c r="C21" s="5"/>
      <c r="D21" s="5"/>
      <c r="E21" s="5"/>
      <c r="F21" s="5"/>
      <c r="G21" s="5"/>
      <c r="H21" s="70"/>
      <c r="I21" s="148" t="s">
        <v>1078</v>
      </c>
      <c r="J21" s="149" t="s">
        <v>1083</v>
      </c>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8"/>
      <c r="I37" s="129"/>
      <c r="J37" s="129"/>
      <c r="K37" s="129"/>
      <c r="L37" s="129"/>
      <c r="M37" s="129"/>
      <c r="N37" s="129"/>
      <c r="O37" s="130"/>
    </row>
    <row r="38" spans="1:16" ht="21" customHeight="1" x14ac:dyDescent="0.25">
      <c r="A38" s="9"/>
      <c r="B38" s="239" t="str">
        <f>VLOOKUP(B20,EAS!A2:B1439,2,0)</f>
        <v>CORPORACION PARA LA PROSPERIDAD DE NUESTRA GENTE</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7" t="s">
        <v>2694</v>
      </c>
      <c r="J39" s="237"/>
      <c r="K39" s="237"/>
      <c r="L39" s="237"/>
      <c r="M39" s="237"/>
      <c r="N39" s="237"/>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
      <c r="A68" s="143">
        <v>21</v>
      </c>
      <c r="B68" s="121" t="s">
        <v>2676</v>
      </c>
      <c r="C68" s="123" t="s">
        <v>31</v>
      </c>
      <c r="D68" s="120" t="s">
        <v>2684</v>
      </c>
      <c r="E68" s="144">
        <v>43922</v>
      </c>
      <c r="F68" s="144">
        <v>44165</v>
      </c>
      <c r="G68" s="159">
        <f t="shared" si="1"/>
        <v>8.1</v>
      </c>
      <c r="H68" s="176" t="s">
        <v>2697</v>
      </c>
      <c r="I68" s="63" t="s">
        <v>1078</v>
      </c>
      <c r="J68" s="63" t="s">
        <v>1080</v>
      </c>
      <c r="K68" s="66">
        <v>418551384</v>
      </c>
      <c r="L68" s="65" t="s">
        <v>1148</v>
      </c>
      <c r="M68" s="67">
        <v>1</v>
      </c>
      <c r="N68" s="65" t="s">
        <v>2634</v>
      </c>
      <c r="O68" s="65" t="s">
        <v>2698</v>
      </c>
      <c r="P68" s="79"/>
    </row>
    <row r="69" spans="1:16" s="7" customFormat="1" ht="24.75" customHeight="1" outlineLevel="1" x14ac:dyDescent="0.2">
      <c r="A69" s="143">
        <v>22</v>
      </c>
      <c r="B69" s="121" t="s">
        <v>2676</v>
      </c>
      <c r="C69" s="123" t="s">
        <v>31</v>
      </c>
      <c r="D69" s="120" t="s">
        <v>2684</v>
      </c>
      <c r="E69" s="144">
        <v>43922</v>
      </c>
      <c r="F69" s="144">
        <v>44165</v>
      </c>
      <c r="G69" s="159">
        <f t="shared" si="1"/>
        <v>8.1</v>
      </c>
      <c r="H69" s="177" t="s">
        <v>2697</v>
      </c>
      <c r="I69" s="63" t="s">
        <v>1078</v>
      </c>
      <c r="J69" s="63" t="s">
        <v>1089</v>
      </c>
      <c r="K69" s="66"/>
      <c r="L69" s="123" t="s">
        <v>1148</v>
      </c>
      <c r="M69" s="116">
        <v>1</v>
      </c>
      <c r="N69" s="123" t="s">
        <v>2634</v>
      </c>
      <c r="O69" s="123" t="s">
        <v>2698</v>
      </c>
      <c r="P69" s="79"/>
    </row>
    <row r="70" spans="1:16" s="7" customFormat="1" ht="24.75" customHeight="1" outlineLevel="1" x14ac:dyDescent="0.2">
      <c r="A70" s="143">
        <v>23</v>
      </c>
      <c r="B70" s="121" t="s">
        <v>2676</v>
      </c>
      <c r="C70" s="123" t="s">
        <v>31</v>
      </c>
      <c r="D70" s="120" t="s">
        <v>2684</v>
      </c>
      <c r="E70" s="144">
        <v>43922</v>
      </c>
      <c r="F70" s="144">
        <v>44165</v>
      </c>
      <c r="G70" s="159">
        <f t="shared" si="1"/>
        <v>8.1</v>
      </c>
      <c r="H70" s="177" t="s">
        <v>2697</v>
      </c>
      <c r="I70" s="63" t="s">
        <v>1078</v>
      </c>
      <c r="J70" s="63" t="s">
        <v>1090</v>
      </c>
      <c r="K70" s="66"/>
      <c r="L70" s="123" t="s">
        <v>1148</v>
      </c>
      <c r="M70" s="116">
        <v>1</v>
      </c>
      <c r="N70" s="123" t="s">
        <v>2634</v>
      </c>
      <c r="O70" s="123" t="s">
        <v>2698</v>
      </c>
      <c r="P70" s="79"/>
    </row>
    <row r="71" spans="1:16" s="7" customFormat="1" ht="24.75" customHeight="1" outlineLevel="1" x14ac:dyDescent="0.2">
      <c r="A71" s="143">
        <v>24</v>
      </c>
      <c r="B71" s="121" t="s">
        <v>2676</v>
      </c>
      <c r="C71" s="123" t="s">
        <v>31</v>
      </c>
      <c r="D71" s="120" t="s">
        <v>2684</v>
      </c>
      <c r="E71" s="144">
        <v>43922</v>
      </c>
      <c r="F71" s="144">
        <v>44165</v>
      </c>
      <c r="G71" s="159">
        <f t="shared" si="1"/>
        <v>8.1</v>
      </c>
      <c r="H71" s="177" t="s">
        <v>2697</v>
      </c>
      <c r="I71" s="63" t="s">
        <v>1078</v>
      </c>
      <c r="J71" s="63" t="s">
        <v>253</v>
      </c>
      <c r="K71" s="66"/>
      <c r="L71" s="123" t="s">
        <v>1148</v>
      </c>
      <c r="M71" s="116">
        <v>1</v>
      </c>
      <c r="N71" s="123" t="s">
        <v>2634</v>
      </c>
      <c r="O71" s="123" t="s">
        <v>2698</v>
      </c>
      <c r="P71" s="79"/>
    </row>
    <row r="72" spans="1:16" s="7" customFormat="1" ht="24.75" customHeight="1" outlineLevel="1" x14ac:dyDescent="0.25">
      <c r="A72" s="143">
        <v>25</v>
      </c>
      <c r="B72" s="121" t="s">
        <v>2676</v>
      </c>
      <c r="C72" s="123" t="s">
        <v>31</v>
      </c>
      <c r="D72" s="63" t="s">
        <v>2699</v>
      </c>
      <c r="E72" s="144">
        <v>43903</v>
      </c>
      <c r="F72" s="144">
        <v>44196</v>
      </c>
      <c r="G72" s="159">
        <f t="shared" si="1"/>
        <v>9.7666666666666675</v>
      </c>
      <c r="H72" s="121" t="s">
        <v>2700</v>
      </c>
      <c r="I72" s="63" t="s">
        <v>1078</v>
      </c>
      <c r="J72" s="63" t="s">
        <v>1089</v>
      </c>
      <c r="K72" s="122">
        <v>1529154880</v>
      </c>
      <c r="L72" s="65" t="s">
        <v>1148</v>
      </c>
      <c r="M72" s="67">
        <v>1</v>
      </c>
      <c r="N72" s="65" t="s">
        <v>2634</v>
      </c>
      <c r="O72" s="65" t="s">
        <v>1148</v>
      </c>
      <c r="P72" s="79"/>
    </row>
    <row r="73" spans="1:16" s="7" customFormat="1" ht="24.75" customHeight="1" outlineLevel="1" x14ac:dyDescent="0.25">
      <c r="A73" s="143">
        <v>26</v>
      </c>
      <c r="B73" s="121" t="s">
        <v>2676</v>
      </c>
      <c r="C73" s="123" t="s">
        <v>31</v>
      </c>
      <c r="D73" s="63" t="s">
        <v>2699</v>
      </c>
      <c r="E73" s="144">
        <v>43903</v>
      </c>
      <c r="F73" s="144">
        <v>44196</v>
      </c>
      <c r="G73" s="159">
        <f t="shared" si="1"/>
        <v>9.7666666666666675</v>
      </c>
      <c r="H73" s="121" t="s">
        <v>2700</v>
      </c>
      <c r="I73" s="63" t="s">
        <v>1078</v>
      </c>
      <c r="J73" s="63" t="s">
        <v>1083</v>
      </c>
      <c r="K73" s="66"/>
      <c r="L73" s="65" t="s">
        <v>1148</v>
      </c>
      <c r="M73" s="67">
        <v>1</v>
      </c>
      <c r="N73" s="65" t="s">
        <v>2634</v>
      </c>
      <c r="O73" s="65" t="s">
        <v>1148</v>
      </c>
      <c r="P73" s="79"/>
    </row>
    <row r="74" spans="1:16" s="7" customFormat="1" ht="24.75" customHeight="1" outlineLevel="1" x14ac:dyDescent="0.25">
      <c r="A74" s="143">
        <v>27</v>
      </c>
      <c r="B74" s="121" t="s">
        <v>2676</v>
      </c>
      <c r="C74" s="123" t="s">
        <v>31</v>
      </c>
      <c r="D74" s="120" t="s">
        <v>2702</v>
      </c>
      <c r="E74" s="144">
        <v>43878</v>
      </c>
      <c r="F74" s="144">
        <v>44196</v>
      </c>
      <c r="G74" s="159">
        <f t="shared" si="1"/>
        <v>10.6</v>
      </c>
      <c r="H74" s="121" t="s">
        <v>2703</v>
      </c>
      <c r="I74" s="63" t="s">
        <v>255</v>
      </c>
      <c r="J74" s="63" t="s">
        <v>318</v>
      </c>
      <c r="K74" s="68">
        <v>375418653</v>
      </c>
      <c r="L74" s="65" t="s">
        <v>1148</v>
      </c>
      <c r="M74" s="67">
        <v>1</v>
      </c>
      <c r="N74" s="65" t="s">
        <v>2634</v>
      </c>
      <c r="O74" s="123" t="s">
        <v>1148</v>
      </c>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19" t="s">
        <v>9</v>
      </c>
      <c r="J112" s="220"/>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2699</v>
      </c>
      <c r="E114" s="144">
        <v>43903</v>
      </c>
      <c r="F114" s="144">
        <v>44196</v>
      </c>
      <c r="G114" s="159">
        <f>IF(AND(E114&lt;&gt;"",F114&lt;&gt;""),((F114-E114)/30),"")</f>
        <v>9.7666666666666675</v>
      </c>
      <c r="H114" s="121" t="s">
        <v>2700</v>
      </c>
      <c r="I114" s="120" t="s">
        <v>1078</v>
      </c>
      <c r="J114" s="120" t="s">
        <v>1089</v>
      </c>
      <c r="K114" s="122">
        <v>1529154880</v>
      </c>
      <c r="L114" s="100">
        <f>+IF(AND(K114&gt;0,O114="Ejecución"),(K114/877802)*MI_Oferente_Singular!$N114,IF(AND(K114&gt;0,O114&lt;&gt;"Ejecución"),"-",""))</f>
        <v>1742.027108619028</v>
      </c>
      <c r="M114" s="123"/>
      <c r="N114" s="172">
        <v>1</v>
      </c>
      <c r="O114" s="161" t="s">
        <v>1150</v>
      </c>
      <c r="P114" s="78"/>
    </row>
    <row r="115" spans="1:16" s="6" customFormat="1" ht="24.75" customHeight="1" x14ac:dyDescent="0.25">
      <c r="A115" s="142">
        <v>2</v>
      </c>
      <c r="B115" s="160" t="s">
        <v>2665</v>
      </c>
      <c r="C115" s="162" t="s">
        <v>31</v>
      </c>
      <c r="D115" s="63" t="s">
        <v>2702</v>
      </c>
      <c r="E115" s="144">
        <v>43878</v>
      </c>
      <c r="F115" s="144">
        <v>44196</v>
      </c>
      <c r="G115" s="159">
        <f>IF(AND(E115&lt;&gt;"",F115&lt;&gt;""),((F115-E115)/30),"")</f>
        <v>10.6</v>
      </c>
      <c r="H115" s="121" t="s">
        <v>2703</v>
      </c>
      <c r="I115" s="63" t="s">
        <v>255</v>
      </c>
      <c r="J115" s="63" t="s">
        <v>318</v>
      </c>
      <c r="K115" s="68">
        <v>375418653</v>
      </c>
      <c r="L115" s="100">
        <f>+IF(AND(K115&gt;0,O115="Ejecución"),(K115/877802)*MI_Oferente_Singular!$N115,IF(AND(K115&gt;0,O115&lt;&gt;"Ejecución"),"-",""))</f>
        <v>427.6803345173513</v>
      </c>
      <c r="M115" s="65"/>
      <c r="N115" s="172">
        <v>1</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11" t="s">
        <v>2658</v>
      </c>
      <c r="C168" s="211"/>
      <c r="D168" s="21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4" t="s">
        <v>2669</v>
      </c>
      <c r="C176" s="184"/>
      <c r="D176" s="184"/>
      <c r="E176" s="184"/>
      <c r="F176" s="184"/>
      <c r="G176" s="184"/>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78" t="s">
        <v>2615</v>
      </c>
      <c r="F177" s="179"/>
      <c r="G177" s="206"/>
      <c r="H177" s="5"/>
      <c r="I177" s="189" t="s">
        <v>17</v>
      </c>
      <c r="J177" s="190"/>
      <c r="K177" s="190"/>
      <c r="L177" s="191"/>
      <c r="M177" s="182" t="s">
        <v>2672</v>
      </c>
      <c r="O177" s="8"/>
      <c r="Q177" s="19"/>
      <c r="R177" s="19"/>
      <c r="S177" s="19"/>
      <c r="T177" s="19"/>
      <c r="U177" s="19"/>
      <c r="V177" s="19"/>
      <c r="W177" s="19"/>
      <c r="X177" s="19"/>
      <c r="Y177" s="19"/>
      <c r="Z177" s="19"/>
      <c r="AA177" s="19"/>
      <c r="AB177" s="19"/>
    </row>
    <row r="178" spans="1:28" ht="23.25" x14ac:dyDescent="0.25">
      <c r="A178" s="9"/>
      <c r="B178" s="192"/>
      <c r="C178" s="193"/>
      <c r="D178" s="194"/>
      <c r="E178" s="166" t="s">
        <v>2616</v>
      </c>
      <c r="F178" s="28" t="s">
        <v>2617</v>
      </c>
      <c r="G178" s="28" t="s">
        <v>2618</v>
      </c>
      <c r="H178" s="5"/>
      <c r="I178" s="192"/>
      <c r="J178" s="193"/>
      <c r="K178" s="193"/>
      <c r="L178" s="194"/>
      <c r="M178" s="183"/>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5" t="s">
        <v>2669</v>
      </c>
      <c r="C179" s="195"/>
      <c r="D179" s="195"/>
      <c r="E179" s="170">
        <v>0.02</v>
      </c>
      <c r="F179" s="169">
        <v>0.01</v>
      </c>
      <c r="G179" s="164">
        <f>IF(F179&gt;0,SUM(E179+F179),"")</f>
        <v>0.03</v>
      </c>
      <c r="H179" s="5"/>
      <c r="I179" s="195" t="s">
        <v>2671</v>
      </c>
      <c r="J179" s="195"/>
      <c r="K179" s="195"/>
      <c r="L179" s="195"/>
      <c r="M179" s="171">
        <v>0.02</v>
      </c>
      <c r="O179" s="8"/>
      <c r="Q179" s="19"/>
      <c r="R179" s="158">
        <f>IF(M179&gt;0,SUM(L179+M179),"")</f>
        <v>0.02</v>
      </c>
      <c r="T179" s="19"/>
      <c r="U179" s="238" t="s">
        <v>1166</v>
      </c>
      <c r="V179" s="238"/>
      <c r="W179" s="238"/>
      <c r="X179" s="24">
        <v>0.02</v>
      </c>
      <c r="Y179" s="163"/>
      <c r="Z179" s="164" t="str">
        <f>IF(Y179&gt;0,SUM(E181+Y179),"")</f>
        <v/>
      </c>
      <c r="AA179" s="19"/>
      <c r="AB179" s="19"/>
    </row>
    <row r="180" spans="1:28" ht="23.25" hidden="1" x14ac:dyDescent="0.25">
      <c r="A180" s="9"/>
      <c r="B180" s="180"/>
      <c r="C180" s="180"/>
      <c r="D180" s="180"/>
      <c r="E180" s="168"/>
      <c r="H180" s="5"/>
      <c r="I180" s="180"/>
      <c r="J180" s="180"/>
      <c r="K180" s="180"/>
      <c r="L180" s="180"/>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80"/>
      <c r="C181" s="180"/>
      <c r="D181" s="180"/>
      <c r="E181" s="168"/>
      <c r="H181" s="5"/>
      <c r="I181" s="180"/>
      <c r="J181" s="180"/>
      <c r="K181" s="180"/>
      <c r="L181" s="180"/>
      <c r="M181" s="5"/>
      <c r="O181" s="8"/>
      <c r="Q181" s="19"/>
      <c r="R181" s="158" t="str">
        <f>IF(S181&gt;0,SUM(L181+S181),"")</f>
        <v/>
      </c>
      <c r="S181" s="163"/>
      <c r="T181" s="19"/>
      <c r="U181" s="19"/>
      <c r="V181" s="19"/>
      <c r="W181" s="19"/>
      <c r="X181" s="19"/>
      <c r="Y181" s="19"/>
      <c r="Z181" s="19"/>
      <c r="AA181" s="19"/>
      <c r="AB181" s="19"/>
    </row>
    <row r="182" spans="1:28" ht="23.25" hidden="1" x14ac:dyDescent="0.25">
      <c r="A182" s="9"/>
      <c r="B182" s="180"/>
      <c r="C182" s="180"/>
      <c r="D182" s="180"/>
      <c r="E182" s="168"/>
      <c r="H182" s="5"/>
      <c r="I182" s="180"/>
      <c r="J182" s="180"/>
      <c r="K182" s="180"/>
      <c r="L182" s="18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67312493.879999995</v>
      </c>
      <c r="F185" s="92"/>
      <c r="G185" s="93"/>
      <c r="H185" s="88"/>
      <c r="I185" s="90" t="s">
        <v>2627</v>
      </c>
      <c r="J185" s="165">
        <f>+SUM(M179:M183)</f>
        <v>0.02</v>
      </c>
      <c r="K185" s="181" t="s">
        <v>2628</v>
      </c>
      <c r="L185" s="181"/>
      <c r="M185" s="94">
        <f>+J185*(SUM(K20:K35))</f>
        <v>44874995.920000002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88" t="s">
        <v>2636</v>
      </c>
      <c r="C192" s="188"/>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2695</v>
      </c>
      <c r="L211" s="21"/>
      <c r="M211" s="21"/>
      <c r="N211" s="21"/>
      <c r="O211" s="8"/>
    </row>
    <row r="212" spans="1:15" x14ac:dyDescent="0.25">
      <c r="A212" s="9"/>
      <c r="B212" s="27" t="s">
        <v>2619</v>
      </c>
      <c r="C212" s="146" t="s">
        <v>2691</v>
      </c>
      <c r="D212" s="21"/>
      <c r="G212" s="27" t="s">
        <v>2621</v>
      </c>
      <c r="H212" s="147" t="s">
        <v>2692</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C2:K4"/>
    <mergeCell ref="L15:M15"/>
    <mergeCell ref="A17:G17"/>
    <mergeCell ref="B37:F37"/>
    <mergeCell ref="I39:N39"/>
    <mergeCell ref="A41:O41"/>
    <mergeCell ref="I163:O163"/>
    <mergeCell ref="B165:D165"/>
    <mergeCell ref="G165:H165"/>
    <mergeCell ref="I165:M165"/>
    <mergeCell ref="I112:J112"/>
    <mergeCell ref="A43:O43"/>
    <mergeCell ref="A44:O45"/>
    <mergeCell ref="A109:O109"/>
    <mergeCell ref="A110:O111"/>
    <mergeCell ref="A173:O174"/>
    <mergeCell ref="A162:E162"/>
    <mergeCell ref="F162:H162"/>
    <mergeCell ref="I162:O162"/>
    <mergeCell ref="A163:E163"/>
    <mergeCell ref="F163:H163"/>
    <mergeCell ref="A172:O172"/>
    <mergeCell ref="B168:D168"/>
    <mergeCell ref="I167:O168"/>
    <mergeCell ref="B200:N200"/>
    <mergeCell ref="B201:N201"/>
    <mergeCell ref="B192:C192"/>
    <mergeCell ref="I177:L178"/>
    <mergeCell ref="I179:L179"/>
    <mergeCell ref="B199:N199"/>
    <mergeCell ref="A189:O190"/>
    <mergeCell ref="A197:O197"/>
    <mergeCell ref="B182:D182"/>
    <mergeCell ref="B177:D178"/>
    <mergeCell ref="E177:G177"/>
    <mergeCell ref="A188:O188"/>
    <mergeCell ref="I180:L180"/>
    <mergeCell ref="B179:D179"/>
    <mergeCell ref="I176:M176"/>
    <mergeCell ref="B180:D180"/>
    <mergeCell ref="I181:L181"/>
    <mergeCell ref="K185:L185"/>
    <mergeCell ref="B181:D181"/>
    <mergeCell ref="I182:L182"/>
    <mergeCell ref="I183:L183"/>
    <mergeCell ref="M177:M178"/>
    <mergeCell ref="B176:G176"/>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D4517-3B93-4010-817F-F0B131D4161C}">
  <ds:schemaRefs>
    <ds:schemaRef ds:uri="http://purl.org/dc/dcmitype/"/>
    <ds:schemaRef ds:uri="http://schemas.microsoft.com/office/2006/documentManagement/types"/>
    <ds:schemaRef ds:uri="http://purl.org/dc/elements/1.1/"/>
    <ds:schemaRef ds:uri="http://purl.org/dc/terms/"/>
    <ds:schemaRef ds:uri="a65d333d-5b59-4810-bc94-b80d9325abbc"/>
    <ds:schemaRef ds:uri="4fb10211-09fb-4e80-9f0b-184718d5d98c"/>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2020-12-30T01:02:55Z</cp:lastPrinted>
  <dcterms:created xsi:type="dcterms:W3CDTF">2020-10-14T21:57:42Z</dcterms:created>
  <dcterms:modified xsi:type="dcterms:W3CDTF">2020-12-30T01:03:58Z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