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zipaqu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<sst xmlns="http://schemas.openxmlformats.org/spreadsheetml/2006/main" count="3602" uniqueCount="2731">
  <si>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</si>
  <si>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</si>
  <si>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</si>
  <si>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</si>
  <si>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</si>
  <si>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</si>
  <si>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</si>
  <si>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</si>
  <si>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</si>
  <si>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</si>
  <si>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</si>
  <si>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</si>
  <si>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</si>
  <si>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</si>
  <si>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</si>
  <si>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</si>
  <si>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</si>
  <si>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</si>
  <si>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</si>
  <si>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</si>
  <si>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</si>
  <si>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</si>
  <si>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</si>
  <si>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</si>
  <si>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</si>
  <si>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</si>
  <si>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</si>
  <si>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</si>
  <si>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</si>
  <si>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</si>
  <si>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</si>
  <si>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</si>
  <si>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</si>
  <si>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</si>
  <si>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</si>
  <si>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</si>
  <si>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</si>
  <si>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</si>
  <si>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</si>
  <si>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</si>
  <si>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</si>
  <si>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</si>
  <si>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</si>
  <si>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</si>
  <si>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</si>
  <si>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</si>
  <si>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</si>
  <si>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</si>
  <si>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</si>
  <si>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</si>
  <si>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</si>
  <si>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</si>
  <si>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</si>
  <si>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</si>
  <si>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</si>
  <si>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</si>
  <si>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</si>
  <si>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</si>
  <si>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</si>
  <si>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</si>
  <si>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</si>
  <si>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</si>
  <si>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</si>
  <si>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</si>
  <si>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</si>
  <si>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</si>
  <si>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</si>
  <si>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</si>
  <si>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</si>
  <si>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</si>
  <si>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</si>
  <si>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</si>
  <si>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</si>
  <si>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</si>
  <si>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</si>
  <si>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</si>
  <si>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</si>
  <si>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</si>
  <si>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</si>
  <si>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</si>
  <si>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</si>
  <si>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</si>
  <si>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</si>
  <si>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</si>
  <si>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</si>
  <si>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</si>
  <si>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</si>
  <si>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</si>
  <si>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</si>
  <si>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</si>
  <si>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</si>
  <si>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</si>
  <si>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</si>
  <si>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</si>
  <si>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</si>
  <si>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</si>
  <si>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</si>
  <si>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</si>
  <si>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</si>
  <si>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</si>
  <si>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</si>
  <si>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</si>
  <si>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</si>
  <si>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</si>
  <si>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</si>
  <si>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</si>
  <si>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</si>
  <si>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</si>
  <si>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</si>
  <si>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</si>
  <si>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</si>
  <si>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</si>
  <si>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</si>
  <si>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</si>
  <si>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</si>
  <si>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</si>
  <si>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</si>
  <si>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</si>
  <si>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</si>
  <si>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</si>
  <si>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</si>
  <si>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</si>
  <si>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</si>
  <si>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</si>
  <si>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</si>
  <si>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</si>
  <si>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</si>
  <si>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</si>
  <si>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</si>
  <si>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</si>
  <si>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</si>
  <si>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</si>
  <si>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</si>
  <si>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</si>
  <si>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</si>
  <si>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</si>
  <si>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</si>
  <si>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</si>
  <si>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</si>
  <si>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</si>
  <si>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</si>
  <si>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</si>
  <si>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</si>
  <si>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</si>
  <si>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</si>
  <si>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</si>
  <si>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</si>
  <si>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</si>
  <si>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</si>
  <si>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</si>
  <si>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</si>
  <si>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</si>
  <si>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</si>
  <si>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</si>
  <si>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</si>
  <si>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</si>
  <si>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</si>
  <si>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</si>
  <si>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</si>
  <si>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</si>
  <si>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</si>
  <si>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</si>
  <si>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</si>
  <si>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</si>
  <si>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</si>
  <si>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</si>
  <si>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</si>
  <si>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</si>
  <si>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</si>
  <si>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</si>
  <si>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</si>
  <si>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</si>
  <si>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</si>
  <si>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</si>
  <si>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</si>
  <si>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</si>
  <si>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</si>
  <si>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</si>
  <si>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</si>
  <si>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</si>
  <si>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</si>
  <si>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</si>
  <si>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</si>
  <si>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</si>
  <si>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</si>
  <si>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</si>
  <si>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</si>
  <si>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</si>
  <si>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</si>
  <si>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</si>
  <si>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</si>
  <si>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</si>
  <si>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</si>
  <si>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</si>
  <si>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</si>
  <si>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</si>
  <si>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</si>
  <si>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</si>
  <si>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</si>
  <si>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</si>
  <si>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</si>
  <si>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</si>
  <si>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</si>
  <si>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</si>
  <si>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</si>
  <si>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</si>
  <si>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</si>
  <si>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</si>
  <si>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</si>
  <si>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</si>
  <si>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</si>
  <si>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</si>
  <si>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</si>
  <si>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</si>
  <si>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</si>
  <si>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</si>
  <si>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</si>
  <si>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</si>
  <si>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</si>
  <si>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</si>
  <si>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</si>
  <si>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</si>
  <si>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</si>
  <si>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</si>
  <si>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</si>
  <si>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</si>
  <si>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</si>
  <si>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</si>
  <si>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</si>
  <si>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</si>
  <si>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</si>
  <si>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</si>
  <si>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</si>
  <si>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</si>
  <si>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</si>
  <si>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</si>
  <si>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</si>
  <si>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</si>
  <si>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</si>
  <si>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</si>
  <si>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</si>
  <si>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</si>
  <si>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</si>
  <si>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</si>
  <si>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</si>
  <si>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</si>
  <si>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</si>
  <si>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</si>
  <si>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</si>
  <si>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</si>
  <si>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</si>
  <si>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</si>
  <si>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</si>
  <si>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</si>
  <si>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</si>
  <si>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</si>
  <si>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</si>
  <si>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</si>
  <si>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</si>
  <si>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</si>
  <si>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</si>
  <si>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</si>
  <si>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</si>
  <si>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</si>
  <si>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</si>
  <si>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</si>
  <si>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</si>
  <si>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</si>
  <si>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</si>
  <si>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</si>
  <si>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</si>
  <si>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</si>
  <si>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</si>
  <si>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</si>
  <si>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</si>
  <si>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</si>
  <si>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</si>
  <si>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</si>
  <si>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</si>
  <si>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</si>
  <si>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</si>
  <si>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</si>
  <si>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</si>
  <si>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</si>
  <si>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</si>
  <si>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</si>
  <si>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</si>
  <si>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</si>
  <si>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</si>
  <si>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</si>
  <si>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</si>
  <si>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</si>
  <si>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</si>
  <si>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</si>
  <si>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</si>
  <si>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</si>
  <si>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</si>
  <si>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</si>
  <si>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</si>
  <si>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</si>
  <si>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</si>
  <si>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</si>
  <si>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</si>
  <si>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</si>
  <si>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</si>
  <si>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</si>
  <si>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</si>
  <si>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</si>
  <si>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</si>
  <si>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</si>
  <si>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</si>
  <si>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</si>
  <si>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</si>
  <si>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</si>
  <si>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</si>
  <si>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</si>
  <si>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</si>
  <si>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</si>
  <si>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</si>
  <si>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</si>
  <si>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</si>
  <si>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</si>
  <si>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</si>
  <si>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</si>
  <si>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</si>
  <si>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</si>
  <si>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</si>
  <si>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</si>
  <si>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</si>
  <si>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</si>
  <si>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</si>
  <si>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</si>
  <si>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</si>
  <si>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</si>
  <si>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</si>
  <si>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</si>
  <si>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</si>
  <si>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</si>
  <si>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</si>
  <si>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</si>
  <si>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</si>
  <si>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</si>
  <si>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</si>
  <si>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</si>
  <si>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</si>
  <si>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</si>
  <si>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</si>
  <si>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</si>
  <si>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</si>
  <si>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</si>
  <si>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</si>
  <si>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</si>
  <si>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</si>
  <si>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</si>
  <si>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</si>
  <si>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</si>
  <si>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</si>
  <si>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</si>
  <si>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</si>
  <si>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</si>
  <si>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</si>
  <si>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</si>
  <si>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</si>
  <si>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</si>
  <si>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</si>
  <si>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</si>
  <si>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</si>
  <si>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</si>
  <si>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</si>
  <si>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</si>
  <si>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</si>
  <si>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</si>
  <si>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</si>
  <si>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</si>
  <si>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</si>
  <si>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</si>
  <si>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</si>
  <si>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</si>
  <si>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</si>
  <si>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</si>
  <si>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</si>
  <si>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</si>
  <si>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</si>
  <si>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</si>
  <si>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</si>
  <si>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</si>
  <si>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</si>
  <si>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</si>
  <si>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</si>
  <si>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</si>
  <si>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</si>
  <si>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</si>
  <si>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</si>
  <si>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</si>
  <si>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</si>
  <si>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</si>
  <si>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</si>
  <si>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</si>
  <si>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</si>
  <si>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</si>
  <si>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</si>
  <si>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</si>
  <si>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</si>
  <si>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</si>
  <si>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</si>
  <si>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</si>
  <si>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</si>
  <si>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</si>
  <si>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</si>
  <si>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</si>
  <si>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</si>
  <si>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</si>
  <si>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</si>
  <si>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</si>
  <si>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</si>
  <si>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</si>
  <si>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</si>
  <si>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</si>
  <si>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</si>
  <si>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</si>
  <si>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</si>
  <si>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</si>
  <si>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</si>
  <si>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</si>
  <si>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</si>
  <si>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</si>
  <si>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</si>
  <si>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</si>
  <si>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</si>
  <si>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</si>
  <si>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</si>
  <si>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</si>
  <si>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</si>
  <si>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</si>
  <si>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</si>
  <si>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</si>
  <si>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</si>
  <si>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</si>
  <si>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</si>
  <si>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</si>
  <si>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</si>
  <si>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</si>
  <si>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</si>
  <si>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</si>
  <si>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</si>
  <si>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</si>
  <si>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</si>
  <si>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</si>
  <si>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</si>
  <si>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</si>
  <si>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</si>
  <si>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</si>
  <si>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</si>
  <si>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</si>
  <si>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</si>
  <si>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</si>
  <si>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</si>
  <si>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</si>
  <si>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</si>
  <si>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</si>
  <si>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</si>
  <si>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</si>
  <si>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</si>
  <si>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</si>
  <si>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</si>
  <si>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</si>
  <si>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</si>
  <si>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</si>
  <si>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</si>
  <si>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</si>
  <si>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</si>
  <si>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</si>
  <si>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</si>
  <si>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</si>
  <si>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</si>
  <si>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</si>
  <si>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</si>
  <si>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</si>
  <si>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</si>
  <si>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</si>
  <si>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</si>
  <si>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</si>
  <si>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</si>
  <si>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</si>
  <si>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</si>
  <si>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</si>
  <si>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</si>
  <si>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</si>
  <si>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</si>
  <si>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</si>
  <si>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</si>
  <si>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</si>
  <si>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</si>
  <si>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</si>
  <si>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</si>
  <si>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</si>
  <si>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</si>
  <si>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</si>
  <si>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</si>
  <si>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</si>
  <si>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</si>
  <si>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</si>
  <si>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</si>
  <si>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</si>
  <si>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</si>
  <si>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</si>
  <si>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</si>
  <si>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</si>
  <si>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</si>
  <si>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</si>
  <si>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</si>
  <si>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</si>
  <si>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</si>
  <si>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</si>
  <si>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</si>
  <si>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</si>
  <si>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</si>
  <si>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</si>
  <si>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</si>
  <si>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</si>
  <si>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</si>
  <si>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</si>
  <si>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</si>
  <si>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</si>
  <si>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</si>
  <si>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</si>
  <si>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</si>
  <si>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</si>
  <si>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</si>
  <si>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</si>
  <si>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</si>
  <si>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</si>
  <si>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</si>
  <si>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</si>
  <si>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</si>
  <si>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</si>
  <si>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</si>
  <si>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</si>
  <si>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</si>
  <si>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</si>
  <si>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</si>
  <si>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</si>
  <si>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</si>
  <si>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</si>
  <si>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</si>
  <si>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</si>
  <si>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</si>
  <si>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</si>
  <si>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</si>
  <si>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</si>
  <si>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</si>
  <si>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</si>
  <si>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</si>
  <si>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</si>
  <si>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</si>
  <si>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</si>
  <si>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</si>
  <si>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</si>
  <si>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</si>
  <si>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</si>
  <si>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</si>
  <si>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</si>
  <si>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</si>
  <si>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</si>
  <si>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</si>
  <si>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</si>
  <si>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</si>
  <si>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</si>
  <si>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</si>
  <si>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</si>
  <si>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</si>
  <si>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</si>
  <si>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</si>
  <si>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</si>
  <si>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</si>
  <si>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</si>
  <si>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</si>
  <si>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</si>
  <si>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</si>
  <si>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</si>
  <si>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</si>
  <si>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</si>
  <si>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</si>
  <si>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</si>
  <si>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</si>
  <si>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</si>
  <si>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</si>
  <si>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</si>
  <si>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</si>
  <si>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</si>
  <si>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</si>
  <si>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</si>
  <si>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</si>
  <si>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</si>
  <si>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</si>
  <si>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</si>
  <si>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</si>
  <si>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</si>
  <si>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</si>
  <si>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</si>
  <si>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</si>
  <si>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</si>
  <si>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</si>
  <si>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</si>
  <si>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</si>
  <si>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</si>
  <si>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</si>
  <si>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</si>
  <si>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</si>
  <si>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</si>
  <si>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</si>
  <si>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</si>
  <si>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</si>
  <si>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</si>
  <si>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</si>
  <si>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</si>
  <si>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</si>
  <si>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</si>
  <si>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</si>
  <si>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</si>
  <si>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</si>
  <si>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</si>
  <si>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</si>
  <si>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</si>
  <si>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</si>
  <si>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</si>
  <si>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</si>
  <si>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</si>
  <si>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</si>
  <si>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</si>
  <si>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</si>
  <si>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</si>
  <si>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</si>
  <si>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</si>
  <si>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</si>
  <si>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</si>
  <si>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</si>
  <si>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</si>
  <si>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</si>
  <si>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</si>
  <si>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</si>
  <si>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</si>
  <si>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</si>
  <si>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</si>
  <si>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</si>
  <si>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</si>
  <si>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</si>
  <si>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</si>
  <si>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</si>
  <si>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</si>
  <si>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</si>
  <si>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</si>
  <si>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</si>
  <si>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</si>
  <si>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</si>
  <si>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</si>
  <si>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</si>
  <si>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</si>
  <si>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</si>
  <si>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</si>
  <si>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</si>
  <si>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</si>
  <si>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</si>
  <si>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</si>
  <si>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</si>
  <si>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</si>
  <si>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</si>
  <si>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</si>
  <si>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</si>
  <si>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</si>
  <si>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</si>
  <si>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</si>
  <si>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</si>
  <si>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</si>
  <si>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</si>
  <si>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</si>
  <si>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</si>
  <si>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</si>
  <si>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</si>
  <si>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</si>
  <si>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</si>
  <si>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</si>
  <si>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</si>
  <si>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</si>
  <si>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</si>
  <si>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</si>
  <si>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</si>
  <si>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</si>
  <si>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</si>
  <si>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</si>
  <si>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</si>
  <si>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</si>
  <si>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</si>
  <si>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</si>
  <si>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</si>
  <si>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</si>
  <si>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</si>
  <si>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</si>
  <si>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</si>
  <si>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</si>
  <si>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</si>
  <si>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</si>
  <si>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</si>
  <si>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</si>
  <si>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</si>
  <si>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</si>
  <si>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</si>
  <si>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</si>
  <si>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</si>
  <si>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</si>
  <si>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</si>
  <si>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</si>
  <si>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</si>
  <si>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</si>
  <si>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</si>
  <si>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</si>
  <si>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</si>
  <si>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</si>
  <si>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</si>
  <si>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</si>
  <si>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</si>
  <si>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</si>
  <si>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</si>
  <si>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</si>
  <si>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</si>
  <si>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</si>
  <si>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</si>
  <si>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</si>
  <si>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</si>
  <si>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</si>
  <si>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</si>
  <si>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</si>
  <si>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</si>
  <si>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</si>
  <si>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</si>
  <si>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</si>
  <si>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</si>
  <si>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</si>
  <si>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</si>
  <si>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</si>
  <si>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</si>
  <si>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</si>
  <si>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</si>
  <si>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</si>
  <si>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</si>
  <si>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</si>
  <si>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</si>
  <si>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</si>
  <si>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</si>
  <si>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</si>
  <si>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</si>
  <si>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</si>
  <si>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</si>
  <si>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</si>
  <si>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</si>
  <si>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</si>
  <si>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</si>
  <si>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</si>
  <si>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</si>
  <si>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</si>
  <si>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</si>
  <si>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</si>
  <si>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</si>
  <si>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</si>
  <si>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</si>
  <si>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</si>
  <si>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</si>
  <si>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</si>
  <si>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</si>
  <si>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</si>
  <si>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</si>
  <si>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</si>
  <si>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</si>
  <si>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</si>
  <si>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</si>
  <si>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</si>
  <si>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</si>
  <si>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</si>
  <si>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</si>
  <si>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</si>
  <si>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</si>
  <si>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</si>
  <si>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</si>
  <si>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</si>
  <si>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</si>
  <si>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</si>
  <si>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</si>
  <si>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</si>
  <si>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</si>
  <si>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</si>
  <si>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</si>
  <si>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</si>
  <si>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</si>
  <si>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</si>
  <si>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</si>
  <si>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</si>
  <si>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</si>
  <si>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</si>
  <si>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</si>
  <si>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</si>
  <si>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</si>
  <si>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</si>
  <si>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</si>
  <si>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</si>
  <si>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</si>
  <si>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</si>
  <si>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</si>
  <si>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</si>
  <si>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</si>
  <si>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</si>
  <si>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</si>
  <si>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</si>
  <si>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</si>
  <si>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</si>
  <si>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</si>
  <si>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</si>
  <si>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</si>
  <si>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</si>
  <si>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</si>
  <si>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</si>
  <si>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</si>
  <si>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</si>
  <si>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</si>
  <si>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</si>
  <si>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</si>
  <si>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</si>
  <si>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</si>
  <si>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</si>
  <si>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</si>
  <si>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</si>
  <si>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</si>
  <si>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</si>
  <si>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</si>
  <si>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</si>
  <si>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</si>
  <si>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</si>
  <si>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</si>
  <si>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</si>
  <si>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</si>
  <si>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</si>
  <si>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</si>
  <si>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</si>
  <si>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</si>
  <si>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</si>
  <si>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</si>
  <si>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</si>
  <si>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</si>
  <si>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</si>
  <si>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</si>
  <si>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</si>
  <si>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</si>
  <si>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</si>
  <si>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</si>
  <si>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</si>
  <si>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</si>
  <si>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</si>
  <si>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</si>
  <si>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</si>
  <si>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</si>
  <si>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</si>
  <si>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</si>
  <si>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</si>
  <si>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</si>
  <si>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</si>
  <si>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</si>
  <si>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</si>
  <si>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</si>
  <si>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</si>
  <si>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</si>
  <si>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</si>
  <si>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</si>
  <si>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</si>
  <si>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</si>
  <si>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</si>
  <si>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</si>
  <si>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</si>
  <si>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</si>
  <si>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</si>
  <si>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</si>
  <si>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</si>
  <si>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</si>
  <si>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</si>
  <si>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</si>
  <si>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</si>
  <si>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</si>
  <si>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</si>
  <si>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</si>
  <si>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</si>
  <si>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</si>
  <si>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</si>
  <si>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</si>
  <si>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</si>
  <si>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</si>
  <si>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</si>
  <si>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</si>
  <si>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</si>
  <si>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</si>
  <si>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</si>
  <si>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</si>
  <si>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</si>
  <si>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</si>
  <si>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</si>
  <si>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</si>
  <si>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</si>
  <si>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</si>
  <si>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</si>
  <si>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</si>
  <si>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</si>
  <si>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</si>
  <si>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</si>
  <si>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</si>
  <si>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</si>
  <si>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</si>
  <si>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</si>
  <si>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</si>
  <si>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</si>
  <si>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</si>
  <si>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</si>
  <si>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</si>
  <si>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</si>
  <si>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</si>
  <si>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</si>
  <si>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</si>
  <si>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</si>
  <si>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</si>
  <si>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</si>
  <si>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</si>
  <si>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</si>
  <si>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</si>
  <si>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</si>
  <si>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</si>
  <si>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</si>
  <si>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</si>
  <si>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</si>
  <si>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</si>
  <si>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</si>
  <si>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</si>
  <si>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</si>
  <si>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</si>
  <si>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</si>
  <si>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</si>
  <si>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</si>
  <si>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</si>
  <si>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</si>
  <si>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</si>
  <si>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</si>
  <si>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</si>
  <si>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</si>
  <si>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</si>
  <si>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</si>
  <si>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</si>
  <si>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</si>
  <si>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</si>
  <si>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</si>
  <si>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</si>
  <si>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</si>
  <si>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</si>
  <si>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</si>
  <si>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</si>
  <si>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</si>
  <si>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</si>
  <si>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</si>
  <si>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</si>
  <si>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</si>
  <si>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</si>
  <si>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</si>
  <si>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</si>
  <si>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</si>
  <si>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</si>
  <si>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</si>
  <si>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</si>
  <si>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</si>
  <si>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</si>
  <si>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</si>
  <si>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</si>
  <si>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</si>
  <si>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</si>
  <si>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</si>
  <si>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</si>
  <si>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</si>
  <si>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</si>
  <si>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</si>
  <si>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</si>
  <si>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</si>
  <si>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</si>
  <si>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</si>
  <si>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</si>
  <si>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</si>
  <si>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</si>
  <si>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</si>
  <si>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</si>
  <si>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</si>
  <si>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</si>
  <si>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</si>
  <si>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</si>
  <si>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</si>
  <si>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</si>
  <si>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</si>
  <si>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</si>
  <si>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</si>
  <si>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</si>
  <si>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</si>
  <si>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</si>
  <si>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</si>
  <si>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</si>
  <si>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</si>
  <si>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</si>
  <si>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</si>
  <si>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</si>
  <si>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</si>
  <si>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</si>
  <si>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</si>
  <si>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</si>
  <si>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</si>
  <si>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</si>
  <si>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</si>
  <si>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</si>
  <si>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</si>
  <si>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</si>
  <si>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</si>
  <si>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</si>
  <si>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</si>
  <si>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</si>
  <si>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</si>
  <si>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</si>
  <si>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</si>
  <si>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</si>
  <si>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</si>
  <si>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</si>
  <si>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</si>
  <si>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</si>
  <si>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</si>
  <si>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</si>
  <si>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</si>
  <si>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</si>
  <si>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</si>
  <si>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</si>
  <si>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</si>
  <si>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</si>
  <si>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</si>
  <si>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</si>
  <si>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</si>
  <si>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</si>
  <si>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</si>
  <si>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</si>
  <si>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</si>
  <si>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</si>
  <si>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</si>
  <si>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</si>
  <si>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</si>
  <si>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</si>
  <si>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</si>
  <si>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</si>
  <si>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</si>
  <si>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</si>
  <si>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</si>
  <si>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</si>
  <si>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</si>
  <si>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</si>
  <si>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</si>
  <si>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</si>
  <si>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</si>
  <si>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</si>
  <si>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</si>
  <si>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</si>
  <si>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</si>
  <si>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</si>
  <si>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</si>
  <si>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</si>
  <si>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</si>
  <si>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</si>
  <si>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</si>
  <si>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</si>
  <si>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</si>
  <si>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</si>
  <si>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</si>
  <si>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</si>
  <si>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</si>
  <si>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</si>
  <si>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</si>
  <si>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</si>
  <si>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</si>
  <si>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</si>
  <si>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</si>
  <si>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</si>
  <si>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</si>
  <si>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</si>
  <si>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</si>
  <si>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</si>
  <si>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</si>
  <si>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</si>
  <si>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</si>
  <si>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</si>
  <si>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</si>
  <si>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</si>
  <si>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</si>
  <si>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</si>
  <si>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</si>
  <si>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</si>
  <si>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</si>
  <si>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</si>
  <si>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</si>
  <si>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</si>
  <si>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</si>
  <si>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</si>
  <si>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</si>
  <si>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</si>
  <si>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</si>
  <si>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</si>
  <si>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</si>
  <si>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</si>
  <si>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</si>
  <si>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</si>
  <si>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</si>
  <si>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</si>
  <si>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</si>
  <si>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</si>
  <si>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</si>
  <si>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</si>
  <si>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</si>
  <si>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</si>
  <si>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</si>
  <si>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</si>
  <si>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</si>
  <si>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</si>
  <si>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</si>
  <si>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</si>
  <si>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</si>
  <si>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</si>
  <si>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</si>
  <si>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</si>
  <si>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</si>
  <si>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</si>
  <si>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</si>
  <si>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</si>
  <si>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</si>
  <si>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</si>
  <si>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</si>
  <si>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</si>
  <si>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</si>
  <si>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</si>
  <si>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</si>
  <si>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</si>
  <si>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</si>
  <si>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</si>
  <si>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</si>
  <si>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</si>
  <si>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</si>
  <si>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</si>
  <si>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</si>
  <si>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</si>
  <si>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</si>
  <si>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</si>
  <si>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</si>
  <si>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</si>
  <si>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</si>
  <si>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</si>
  <si>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</si>
  <si>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</si>
  <si>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</si>
  <si>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</si>
  <si>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</si>
  <si>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</si>
  <si>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</si>
  <si>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</si>
  <si>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</si>
  <si>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</si>
  <si>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</si>
  <si>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</si>
  <si>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</si>
  <si>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</si>
  <si>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</si>
  <si>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</si>
  <si>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</si>
  <si>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</si>
  <si>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</si>
  <si>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</si>
  <si>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</si>
  <si>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</si>
  <si>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</si>
  <si>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</si>
  <si>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</si>
  <si>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</si>
  <si>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</si>
  <si>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</si>
  <si>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</si>
  <si>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</si>
  <si>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</si>
  <si>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</si>
  <si>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</si>
  <si>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</si>
  <si>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</si>
  <si>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</si>
  <si>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</si>
  <si>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</si>
  <si>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</si>
  <si>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</si>
  <si>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</si>
  <si>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</si>
  <si>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</si>
  <si>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</si>
  <si>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</si>
  <si>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</si>
  <si>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</si>
  <si>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</si>
  <si>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</si>
  <si>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</si>
  <si>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</si>
  <si>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</si>
  <si>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</si>
  <si>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</si>
  <si>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</si>
  <si>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</si>
  <si>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</si>
  <si>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</si>
  <si>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</si>
  <si>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</si>
  <si>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</si>
  <si>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</si>
  <si>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</si>
  <si>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</si>
  <si>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</si>
  <si>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</si>
  <si>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</si>
  <si>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</si>
  <si>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</si>
  <si>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</si>
  <si>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</si>
  <si>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</si>
  <si>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</si>
  <si>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</si>
  <si>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</si>
  <si>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</si>
  <si>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</si>
  <si>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</si>
  <si>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</si>
  <si>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</si>
  <si>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</si>
  <si>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</si>
  <si>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</si>
  <si>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</si>
  <si>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</si>
  <si>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</si>
  <si>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</si>
  <si>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</si>
  <si>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</si>
  <si>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</si>
  <si>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</si>
  <si>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</si>
  <si>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</si>
  <si>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</si>
  <si>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</si>
  <si>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</si>
  <si>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</si>
  <si>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</si>
  <si>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</si>
  <si>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</si>
  <si>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</si>
  <si>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</si>
  <si>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</si>
  <si>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</si>
  <si>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</si>
  <si>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</si>
  <si>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</si>
  <si>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</si>
  <si>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</si>
  <si>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</si>
  <si>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</si>
  <si>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</si>
  <si>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</si>
  <si>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</si>
  <si>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</si>
  <si>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</si>
  <si>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</si>
  <si>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</si>
  <si>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</si>
  <si>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</si>
  <si>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</si>
  <si>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</si>
  <si>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</si>
  <si>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</si>
  <si>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</si>
  <si>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</si>
  <si>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</si>
  <si>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</si>
  <si>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</si>
  <si>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</si>
  <si>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</si>
  <si>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</si>
  <si>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</si>
  <si>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</si>
  <si>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</si>
  <si>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</si>
  <si>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</si>
  <si>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</si>
  <si>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</si>
  <si>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</si>
  <si>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</si>
  <si>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</si>
  <si>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</si>
  <si>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</si>
  <si>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</si>
  <si>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</si>
  <si>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</si>
  <si>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</si>
  <si>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</si>
  <si>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</si>
  <si>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</si>
  <si>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</si>
  <si>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</si>
  <si>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</si>
  <si>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</si>
  <si>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</si>
  <si>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</si>
  <si>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</si>
  <si>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</si>
  <si>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</si>
  <si>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</si>
  <si>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</si>
  <si>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</si>
  <si>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</si>
  <si>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</si>
  <si>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</si>
  <si>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</si>
  <si>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</si>
  <si>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</si>
  <si>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</si>
  <si>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</si>
  <si>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</si>
  <si>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</si>
  <si>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</si>
  <si>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</si>
  <si>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</si>
  <si>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</si>
  <si>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</si>
  <si>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</si>
  <si>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</si>
  <si>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</si>
  <si>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</si>
  <si>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</si>
  <si>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</si>
  <si>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</si>
  <si>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</si>
  <si>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</si>
  <si>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</si>
  <si>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</si>
  <si>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</si>
  <si>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</si>
  <si>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</si>
  <si>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</si>
  <si>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</si>
  <si>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</si>
  <si>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</si>
  <si>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</si>
  <si>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</si>
  <si>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</si>
  <si>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</si>
  <si>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</si>
  <si>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</si>
  <si>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</si>
  <si>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</si>
  <si>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</si>
  <si>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</si>
  <si>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</si>
  <si>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</si>
  <si>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</si>
  <si>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</si>
  <si>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</si>
  <si>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</si>
  <si>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</si>
  <si>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</si>
  <si>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</si>
  <si>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</si>
  <si>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</si>
  <si>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</si>
  <si>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</si>
  <si>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</si>
  <si>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</si>
  <si>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</si>
  <si>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</si>
  <si>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</si>
  <si>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</si>
  <si>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</si>
  <si>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</si>
  <si>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</si>
  <si>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</si>
  <si>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</si>
  <si>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</si>
  <si>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</si>
  <si>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</si>
  <si>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</si>
  <si>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</si>
  <si>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</si>
  <si>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</si>
  <si>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</si>
  <si>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</si>
  <si>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</si>
  <si>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</si>
  <si>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</si>
  <si>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</si>
  <si>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</si>
  <si>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</si>
  <si>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</si>
  <si>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</si>
  <si>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</si>
  <si>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</si>
  <si>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</si>
  <si>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</si>
  <si>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</si>
  <si>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</si>
  <si>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</si>
  <si>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</si>
  <si>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</si>
  <si>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</si>
  <si>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</si>
  <si>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</si>
  <si>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</si>
  <si>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</si>
  <si>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</si>
  <si>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</si>
  <si>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</si>
  <si>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</si>
  <si>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</si>
  <si>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</si>
  <si>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</si>
  <si>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</si>
  <si>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</si>
  <si>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</si>
  <si>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</si>
  <si>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</si>
  <si>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</si>
  <si>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</si>
  <si>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</si>
  <si>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</si>
  <si>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</si>
  <si>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</si>
  <si>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</si>
  <si>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</si>
  <si>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</si>
  <si>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</si>
  <si>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</si>
  <si>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</si>
  <si>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</si>
  <si>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</si>
  <si>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</si>
  <si>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</si>
  <si>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</si>
  <si>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</si>
  <si>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</si>
  <si>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</si>
  <si>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</si>
  <si>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</si>
  <si>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</si>
  <si>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</si>
  <si>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</si>
  <si>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</si>
  <si>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</si>
  <si>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</si>
  <si>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</si>
  <si>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</si>
  <si>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</si>
  <si>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</si>
  <si>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</si>
  <si>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</si>
  <si>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</si>
  <si>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</si>
  <si>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</si>
  <si>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</si>
  <si>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</si>
  <si>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</si>
  <si>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</si>
  <si>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</si>
  <si>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</si>
  <si>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</si>
  <si>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</si>
  <si>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</si>
  <si>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</si>
  <si>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</si>
  <si>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</si>
  <si>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</si>
  <si>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</si>
  <si>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</si>
  <si>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</si>
  <si>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</si>
  <si>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</si>
  <si>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</si>
  <si>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</si>
  <si>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</si>
  <si>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</si>
  <si>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</si>
  <si>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</si>
  <si>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</si>
  <si>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</si>
  <si>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</si>
  <si>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</si>
  <si>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</si>
  <si>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</si>
  <si>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</si>
  <si>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</si>
  <si>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</si>
  <si>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</si>
  <si>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</si>
  <si>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</si>
  <si>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</si>
  <si>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</si>
  <si>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</si>
  <si>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</si>
  <si>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</si>
  <si>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</si>
  <si>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</si>
  <si>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</si>
  <si>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</si>
  <si>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</si>
  <si>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</si>
  <si>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</si>
  <si>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</si>
  <si>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</si>
  <si>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</si>
  <si>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</si>
  <si>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</si>
  <si>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</si>
  <si>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</si>
  <si>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</si>
  <si>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</si>
  <si>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</si>
  <si>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</si>
  <si>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</si>
  <si>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</si>
  <si>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</si>
  <si>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</si>
  <si>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</si>
  <si>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</si>
  <si>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</si>
  <si>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</si>
  <si>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</si>
  <si>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</si>
  <si>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</si>
  <si>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</si>
  <si>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</si>
  <si>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</si>
  <si>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</si>
  <si>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</si>
  <si>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</si>
  <si>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</si>
  <si>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</si>
  <si>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</si>
  <si>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</si>
  <si>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</si>
  <si>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</si>
  <si>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</si>
  <si>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</si>
  <si>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</si>
  <si>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</si>
  <si>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</si>
  <si>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</si>
  <si>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</si>
  <si>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</si>
  <si>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</si>
  <si>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</si>
  <si>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</si>
  <si>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</si>
  <si>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</si>
  <si>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</si>
  <si>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</si>
  <si>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</si>
  <si>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</si>
  <si>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</si>
  <si>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</si>
  <si>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</si>
  <si>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</si>
  <si>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</si>
  <si>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</si>
  <si>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</si>
  <si>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</si>
  <si>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</si>
  <si>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</si>
  <si>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</si>
  <si>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</si>
  <si>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</si>
  <si>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</si>
  <si>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</si>
  <si>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</si>
  <si>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</si>
  <si>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</si>
  <si>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</si>
  <si>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</si>
  <si>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</si>
  <si>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</si>
  <si>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</si>
  <si>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</si>
  <si>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</si>
  <si>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</si>
  <si>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</si>
  <si>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</si>
  <si>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</si>
  <si>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</si>
  <si>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</si>
  <si>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</si>
  <si>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</si>
  <si>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</si>
  <si>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</si>
  <si>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</si>
  <si>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</si>
  <si>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</si>
  <si>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</si>
  <si>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</si>
  <si>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</si>
  <si>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</si>
  <si>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</si>
  <si>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</si>
  <si>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</si>
  <si>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</si>
  <si>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</si>
  <si>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</si>
  <si>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</si>
  <si>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</si>
  <si>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</si>
  <si>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</si>
  <si>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</si>
  <si>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</si>
  <si>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</si>
  <si>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</si>
  <si>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</si>
  <si>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</si>
  <si>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</si>
  <si>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</si>
  <si>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</si>
  <si>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</si>
  <si>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</si>
  <si>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</si>
  <si>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</si>
  <si>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</si>
  <si>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</si>
  <si>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</si>
  <si>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</si>
  <si>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</si>
  <si>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</si>
  <si>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</si>
  <si>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</si>
  <si>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</si>
  <si>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</si>
  <si>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</si>
  <si>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</si>
  <si>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</si>
  <si>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</si>
  <si>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</si>
  <si>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</si>
  <si>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</si>
  <si>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</si>
  <si>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</si>
  <si>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</si>
  <si>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</si>
  <si>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</si>
  <si>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</si>
  <si>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</si>
  <si>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</si>
  <si>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</si>
  <si>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</si>
  <si>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</si>
  <si>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</si>
  <si>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</si>
  <si>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</si>
  <si>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</si>
  <si>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</si>
  <si>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</si>
  <si>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</si>
  <si>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</si>
  <si>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</si>
  <si>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</si>
  <si>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</si>
  <si>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</si>
  <si>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</si>
  <si>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</si>
  <si>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</si>
  <si>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</si>
  <si>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</si>
  <si>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</si>
  <si>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</si>
  <si>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</si>
  <si>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</si>
  <si>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</si>
  <si>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</si>
  <si>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</si>
  <si>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</si>
  <si>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</si>
  <si>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</si>
  <si>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</si>
  <si>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</si>
  <si>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</si>
  <si>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</si>
  <si>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</si>
  <si>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</si>
  <si>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</si>
  <si>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</si>
  <si>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</si>
  <si>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</si>
  <si>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</si>
  <si>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</si>
  <si>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</si>
  <si>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</si>
  <si>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</si>
  <si>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</si>
  <si>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</si>
  <si>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</si>
  <si>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</si>
  <si>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</si>
  <si>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</si>
  <si>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</si>
  <si>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</si>
  <si>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</si>
  <si>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</si>
  <si>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</si>
  <si>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</si>
  <si>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</si>
  <si>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</si>
  <si>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</si>
  <si>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</si>
  <si>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</si>
  <si>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</si>
  <si>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</si>
  <si>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</si>
  <si>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</si>
  <si>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</si>
  <si>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</si>
  <si>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</si>
  <si>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</si>
  <si>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</si>
  <si>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</si>
  <si>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</si>
  <si>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</si>
  <si>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</si>
  <si>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</si>
  <si>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</si>
  <si>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</si>
  <si>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</si>
  <si>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</si>
  <si>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</si>
  <si>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</si>
  <si>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</si>
  <si>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</si>
  <si>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</si>
  <si>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</si>
  <si>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</si>
  <si>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</si>
  <si>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</si>
  <si>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</si>
  <si>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</si>
  <si>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</si>
  <si>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</si>
  <si>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</si>
  <si>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</si>
  <si>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</si>
  <si>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</si>
  <si>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</si>
  <si>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</si>
  <si>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</si>
  <si>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</si>
  <si>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</si>
  <si>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</si>
  <si>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</si>
  <si>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</si>
  <si>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</si>
  <si>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</si>
  <si>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</si>
  <si>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</si>
  <si>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</si>
  <si>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</si>
  <si>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</si>
  <si>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</si>
  <si>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</si>
  <si>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</si>
  <si>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</si>
  <si>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</si>
  <si>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</si>
  <si>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</si>
  <si>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</si>
  <si>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</si>
  <si>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</si>
  <si>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</si>
  <si>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</si>
  <si>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</si>
  <si>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</si>
  <si>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</si>
  <si>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</si>
  <si>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</si>
  <si>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</si>
  <si>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</si>
  <si>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</si>
  <si>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</si>
  <si>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</si>
  <si>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</si>
  <si>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</si>
  <si>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</si>
  <si>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</si>
  <si>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</si>
  <si>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</si>
  <si>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</si>
  <si>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</si>
  <si>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</si>
  <si>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</si>
  <si>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</si>
  <si>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</si>
  <si>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</si>
  <si>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</si>
  <si>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</si>
  <si>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</si>
  <si>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</si>
  <si>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</si>
  <si>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</si>
  <si>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</si>
  <si>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</si>
  <si>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</si>
  <si>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</si>
  <si>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</si>
  <si>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</si>
  <si>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</si>
  <si>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</si>
  <si>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</si>
  <si>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</si>
  <si>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</si>
  <si>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</si>
  <si>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</si>
  <si>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</si>
  <si>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</si>
  <si>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</si>
  <si>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</si>
  <si>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</si>
  <si>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</si>
  <si>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</si>
  <si>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</si>
  <si>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</si>
  <si>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</si>
  <si>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</si>
  <si>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</si>
  <si>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</si>
  <si>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</si>
  <si>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</si>
  <si>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</si>
  <si>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</si>
  <si>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</si>
  <si>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</si>
  <si>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</si>
  <si>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</si>
  <si>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</si>
  <si>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</si>
  <si>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</si>
  <si>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</si>
  <si>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</si>
  <si>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</si>
  <si>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</si>
  <si>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</si>
  <si>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</si>
  <si>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</si>
  <si>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</si>
  <si>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</si>
  <si>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</si>
  <si>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</si>
  <si>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</si>
  <si>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</si>
  <si>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</si>
  <si>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</si>
  <si>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</si>
  <si>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</si>
  <si>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</si>
  <si>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</si>
  <si>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</si>
  <si>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</si>
  <si>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</si>
  <si>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</si>
  <si>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</si>
  <si>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</si>
  <si>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</si>
  <si>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</si>
  <si>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</si>
  <si>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</si>
  <si>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</si>
  <si>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</si>
  <si>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</si>
  <si>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</si>
  <si>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</si>
  <si>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</si>
  <si>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</si>
  <si>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</si>
  <si>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</si>
  <si>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</si>
  <si>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</si>
  <si>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</si>
  <si>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</si>
  <si>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</si>
  <si>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</si>
  <si>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</si>
  <si>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</si>
  <si>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</si>
  <si>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</si>
  <si>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</si>
  <si>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</si>
  <si>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</si>
  <si>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</si>
  <si>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</si>
  <si>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</si>
  <si>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</si>
  <si>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</si>
  <si>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</si>
  <si>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</si>
  <si>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</si>
  <si>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</si>
  <si>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</si>
  <si>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</si>
  <si>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</si>
  <si>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</si>
  <si>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</si>
  <si>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</si>
  <si>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</si>
  <si>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</si>
  <si>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</si>
  <si>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</si>
  <si>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</si>
  <si>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</si>
  <si>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</si>
  <si>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</si>
  <si>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</si>
  <si>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</si>
  <si>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</si>
  <si>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</si>
  <si>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</si>
  <si>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</si>
  <si>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</si>
  <si>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</si>
  <si>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</si>
  <si>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</si>
  <si>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</si>
  <si>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</si>
  <si>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</si>
  <si>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</si>
  <si>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</si>
  <si>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</si>
  <si>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</si>
  <si>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</si>
  <si>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</si>
  <si>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</si>
  <si>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</si>
  <si>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</si>
  <si>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</si>
  <si>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</si>
  <si>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</si>
  <si>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</si>
  <si>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</si>
  <si>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</si>
  <si>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</si>
  <si>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</si>
  <si>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</si>
  <si>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</si>
  <si>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</si>
  <si>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</si>
  <si>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</si>
  <si>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</si>
  <si>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</si>
  <si>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</si>
  <si>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</si>
  <si>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</si>
  <si>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</si>
  <si>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</si>
  <si>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</si>
  <si>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</si>
  <si>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</si>
  <si>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</si>
  <si>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</si>
  <si>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</si>
  <si>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</si>
  <si>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</si>
  <si>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</si>
  <si>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</si>
  <si>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</si>
  <si>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</si>
  <si>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</si>
  <si>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</si>
  <si>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</si>
  <si>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</si>
  <si>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</si>
  <si>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</si>
  <si>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</si>
  <si>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</si>
  <si>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</si>
  <si>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</si>
  <si>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</si>
  <si>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</si>
  <si>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</si>
  <si>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</si>
  <si>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</si>
  <si>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</si>
  <si>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</si>
  <si>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</si>
  <si>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</si>
  <si>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</si>
  <si>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</si>
  <si>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</si>
  <si>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</si>
  <si>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</si>
  <si>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</si>
  <si>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</si>
  <si>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</si>
  <si>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</si>
  <si>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</si>
  <si>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</si>
  <si>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</si>
  <si>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</si>
  <si>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</si>
  <si>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</si>
  <si>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</si>
  <si>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</si>
  <si>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</si>
  <si>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</si>
  <si>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</si>
  <si>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</si>
  <si>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</si>
  <si>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</si>
  <si>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</si>
  <si>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</si>
  <si>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</si>
  <si>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</si>
  <si>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</si>
  <si>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</si>
  <si>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</si>
  <si>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</si>
  <si>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</si>
  <si>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</si>
  <si>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</si>
  <si>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</si>
  <si>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</si>
  <si>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</si>
  <si>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</si>
  <si>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</si>
  <si>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</si>
  <si>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</si>
  <si>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</si>
  <si>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</si>
  <si>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</si>
  <si>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</si>
  <si>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</si>
  <si>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</si>
  <si>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</si>
  <si>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</si>
  <si>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</si>
  <si>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</si>
  <si>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</si>
  <si>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</si>
  <si>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</si>
  <si>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</si>
  <si>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</si>
  <si>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</si>
  <si>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</si>
  <si>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</si>
  <si>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</si>
  <si>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</si>
  <si>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</si>
  <si>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</si>
  <si>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</si>
  <si>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</si>
  <si>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</si>
  <si>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</si>
  <si>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</si>
  <si>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</si>
  <si>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</si>
  <si>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</si>
  <si>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</si>
  <si>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</si>
  <si>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</si>
  <si>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</si>
  <si>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</si>
  <si>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</si>
  <si>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</si>
  <si>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</si>
  <si>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</si>
  <si>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</si>
  <si>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</si>
  <si>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</si>
  <si>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</si>
  <si>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</si>
  <si>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</si>
  <si>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</si>
  <si>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</si>
  <si>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</si>
  <si>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</si>
  <si>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</si>
  <si>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</si>
  <si>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</si>
  <si>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</si>
  <si>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</si>
  <si>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</si>
  <si>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</si>
  <si>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</si>
  <si>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</si>
  <si>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</si>
  <si>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</si>
  <si>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</si>
  <si>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</si>
  <si>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</si>
  <si>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</si>
  <si>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</si>
  <si>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</si>
  <si>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</si>
  <si>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</si>
  <si>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</si>
  <si>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</si>
  <si>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</si>
  <si>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</si>
  <si>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</si>
  <si>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</si>
  <si>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</si>
  <si>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</si>
  <si>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</si>
  <si>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</si>
  <si>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</si>
  <si>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</si>
  <si>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</si>
  <si>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</si>
  <si>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</si>
  <si>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</si>
  <si>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</si>
  <si>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</si>
  <si>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</si>
  <si>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</si>
  <si>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</si>
  <si>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</si>
  <si>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</si>
  <si>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</si>
  <si>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</si>
  <si>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</si>
  <si>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</si>
  <si>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</si>
  <si>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</si>
  <si>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</si>
  <si>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</si>
  <si>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</si>
  <si>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</si>
  <si>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</si>
  <si>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</si>
  <si>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</si>
  <si>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</si>
  <si>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</si>
  <si>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</si>
  <si>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</si>
  <si>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</si>
  <si>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</si>
  <si>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</si>
  <si>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</si>
  <si>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</si>
  <si>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</si>
  <si>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</si>
  <si>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</si>
  <si>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</si>
  <si>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</si>
  <si>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</si>
  <si>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</si>
  <si>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</si>
  <si>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</si>
  <si>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</si>
  <si>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</si>
  <si>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</si>
  <si>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</si>
  <si>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</si>
  <si>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</si>
  <si>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</si>
  <si>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</si>
  <si>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</si>
  <si>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</si>
  <si>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</si>
  <si>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</si>
  <si>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</si>
  <si>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</si>
  <si>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</si>
  <si>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</si>
  <si>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</si>
  <si>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</si>
  <si>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</si>
  <si>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</si>
  <si>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</si>
  <si>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</si>
  <si>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</si>
  <si>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</si>
  <si>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</si>
  <si>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</si>
  <si>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</si>
  <si>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</si>
  <si>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</si>
  <si>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</si>
  <si>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</si>
  <si>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</si>
  <si>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</si>
  <si>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</si>
  <si>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</si>
  <si>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</si>
  <si>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</si>
  <si>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</si>
  <si>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</si>
  <si>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</si>
  <si>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</si>
  <si>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</si>
  <si>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</si>
  <si>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</si>
  <si>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</si>
  <si>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</si>
  <si>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</si>
  <si>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</si>
  <si>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</si>
  <si>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</si>
  <si>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</si>
  <si>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</si>
  <si>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</si>
  <si>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</si>
  <si>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</si>
  <si>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</si>
  <si>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</si>
  <si>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</si>
  <si>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</si>
  <si>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</si>
  <si>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</si>
  <si>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</si>
  <si>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</si>
  <si>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</si>
  <si>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</si>
  <si>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</si>
  <si>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</si>
  <si>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</si>
  <si>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</si>
  <si>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</si>
  <si>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</si>
  <si>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</si>
  <si>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</si>
  <si>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</si>
  <si>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</si>
  <si>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</si>
  <si>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</si>
  <si>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</si>
  <si>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</si>
  <si>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</si>
  <si>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</si>
  <si>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</si>
  <si>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</si>
  <si>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</si>
  <si>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</si>
  <si>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</si>
  <si>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</si>
  <si>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</si>
  <si>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</si>
  <si>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</si>
  <si>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</si>
  <si>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</si>
  <si>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</si>
  <si>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</si>
  <si>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</si>
  <si>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</si>
  <si>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</si>
  <si>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</si>
  <si>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</si>
  <si>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</si>
  <si>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</si>
  <si>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</si>
  <si>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</si>
  <si>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</si>
  <si>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</si>
  <si>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</si>
  <si>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</si>
  <si>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</si>
  <si>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</si>
  <si>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</si>
  <si>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</si>
  <si>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</si>
  <si>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</si>
  <si>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</si>
  <si>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</si>
  <si>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</si>
  <si>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</si>
  <si>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</si>
  <si>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</si>
  <si>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</si>
  <si>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</si>
  <si>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</si>
  <si>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</si>
  <si>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</si>
  <si>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</si>
  <si>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</si>
  <si>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</si>
  <si>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</si>
  <si>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</si>
  <si>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</si>
  <si>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</si>
  <si>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</si>
  <si>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</si>
  <si>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</si>
  <si>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</si>
  <si>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</si>
  <si>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</si>
  <si>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</si>
  <si>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</si>
  <si>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</si>
  <si>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</si>
  <si>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</si>
  <si>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</si>
  <si>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</si>
  <si>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</si>
  <si>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</si>
  <si>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</si>
  <si>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</si>
  <si>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</si>
  <si>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</si>
  <si>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</si>
  <si>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</si>
  <si>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</si>
  <si>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</si>
  <si>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</si>
  <si>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</si>
  <si>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</si>
  <si>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</si>
  <si>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</si>
  <si>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</si>
  <si>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</si>
  <si>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</si>
  <si>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</si>
  <si>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</si>
  <si>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</si>
  <si>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</si>
  <si>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</si>
  <si>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</si>
  <si>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</si>
  <si>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</si>
  <si>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</si>
  <si>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</si>
  <si>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</si>
  <si>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</si>
  <si>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</si>
  <si>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</si>
  <si>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</si>
  <si>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</si>
  <si>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</si>
  <si>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</si>
  <si>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</si>
  <si>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</si>
  <si>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</si>
  <si>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</si>
  <si>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</si>
  <si>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</si>
  <si>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</si>
  <si>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</si>
  <si>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</si>
  <si>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</si>
  <si>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</si>
  <si>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</si>
  <si>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</si>
  <si>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</si>
  <si>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</si>
  <si>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</si>
  <si>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</si>
  <si>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</si>
  <si>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</si>
  <si>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</si>
  <si>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</si>
  <si>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</si>
  <si>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</si>
  <si>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</si>
  <si>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</si>
  <si>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</si>
  <si>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</si>
  <si>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</si>
  <si>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</si>
  <si>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</si>
  <si>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</si>
  <si>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</si>
  <si>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</si>
  <si>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</si>
  <si>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</si>
  <si>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</si>
  <si>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</si>
  <si>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</si>
  <si>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</si>
  <si>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</si>
  <si>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</si>
  <si>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</si>
  <si>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</si>
  <si>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</si>
  <si>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</si>
  <si>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</si>
  <si>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</si>
  <si>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</si>
  <si>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</si>
  <si>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</si>
  <si>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</si>
  <si>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</si>
  <si>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</si>
  <si>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</si>
  <si>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</si>
  <si>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</si>
  <si>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</si>
  <si>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</si>
  <si>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</si>
  <si>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</si>
  <si>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</si>
  <si>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</si>
  <si>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</si>
  <si>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</si>
  <si>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</si>
  <si>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</si>
  <si>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</si>
  <si>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</si>
  <si>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</si>
  <si>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</si>
  <si>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</si>
  <si>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</si>
  <si>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</si>
  <si>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</si>
  <si>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</si>
  <si>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</si>
  <si>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</si>
  <si>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</si>
  <si>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</si>
  <si>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</si>
  <si>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</si>
  <si>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</si>
  <si>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</si>
  <si>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</si>
  <si>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</si>
  <si>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</si>
  <si>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</si>
  <si>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</si>
  <si>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</si>
  <si>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</si>
  <si>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</si>
  <si>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</si>
  <si>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</si>
  <si>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</si>
  <si>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</si>
  <si>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</si>
  <si>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</si>
  <si>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</si>
  <si>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</si>
  <si>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</si>
  <si>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</si>
  <si>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</si>
  <si>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</si>
  <si>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</si>
  <si>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</si>
  <si>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</si>
  <si>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</si>
  <si>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</si>
  <si>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</si>
  <si>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</si>
  <si>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</si>
  <si>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</si>
  <si>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</si>
  <si>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</si>
  <si>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</si>
  <si>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</si>
  <si>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</si>
  <si>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</si>
  <si>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</si>
  <si>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</si>
  <si>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</si>
  <si>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</si>
  <si>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</si>
  <si>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</si>
  <si>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</si>
  <si>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</si>
  <si>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</si>
  <si>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</si>
  <si>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</si>
  <si>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</si>
  <si>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</si>
  <si>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</si>
  <si>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</si>
  <si>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</si>
  <si>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</si>
  <si>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</si>
  <si>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</si>
  <si>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</si>
  <si>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</si>
  <si>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</si>
  <si>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</si>
  <si>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</si>
  <si>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</si>
  <si>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</si>
  <si>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</si>
  <si>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</si>
  <si>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</si>
  <si>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</si>
  <si>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</si>
  <si>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</si>
  <si>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</si>
  <si>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</si>
  <si>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</si>
  <si>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</si>
  <si>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</si>
  <si>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</si>
  <si>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</si>
  <si>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</si>
  <si>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</si>
  <si>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</si>
  <si>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</si>
  <si>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</si>
  <si>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</si>
  <si>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</si>
  <si>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</si>
  <si>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</si>
  <si>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</si>
  <si>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</si>
  <si>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</si>
  <si>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</si>
  <si>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</si>
  <si>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</si>
  <si>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</si>
  <si>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</si>
  <si>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</si>
  <si>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</si>
  <si>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</si>
  <si>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</si>
  <si>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</si>
  <si>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</si>
  <si>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</si>
  <si>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</si>
  <si>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</si>
  <si>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</si>
  <si>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</si>
  <si>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</si>
  <si>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</si>
  <si>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</si>
  <si>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</si>
  <si>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</si>
  <si>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</si>
  <si>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</si>
  <si>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</si>
  <si>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</si>
  <si>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</si>
  <si>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</si>
  <si>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</si>
  <si>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</si>
  <si>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</si>
  <si>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</si>
  <si>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</si>
  <si>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</si>
  <si>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</si>
  <si>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</si>
  <si>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</si>
  <si>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</si>
  <si>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</si>
  <si>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</si>
  <si>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</si>
  <si>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</si>
  <si>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</si>
  <si>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</si>
  <si>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</si>
  <si>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</si>
  <si>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</si>
  <si>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</si>
  <si>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</si>
  <si>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</si>
  <si>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</si>
  <si>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</si>
  <si>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</si>
  <si>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</si>
  <si>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</si>
  <si>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</si>
  <si>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</si>
  <si>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</si>
  <si>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</si>
  <si>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</si>
  <si>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</si>
  <si>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</si>
  <si>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</si>
  <si>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</si>
  <si>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</si>
  <si>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</si>
  <si>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</si>
  <si>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</si>
  <si>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</si>
  <si>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</si>
  <si>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</si>
  <si>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</si>
  <si>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</si>
  <si>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</si>
  <si>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</si>
  <si>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</si>
  <si>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</si>
  <si>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</si>
  <si>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</si>
  <si>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</si>
  <si>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</si>
  <si>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</si>
  <si>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</si>
  <si>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</si>
  <si>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</si>
  <si>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</si>
  <si>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</si>
  <si>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</si>
  <si>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</si>
  <si>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</si>
  <si>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</si>
  <si>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</si>
  <si>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</si>
  <si>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</si>
  <si>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</si>
  <si>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</si>
  <si>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</si>
  <si>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</si>
  <si>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</si>
  <si>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</si>
  <si>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</si>
  <si>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</si>
  <si>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</si>
  <si>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</si>
  <si>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</si>
  <si>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</si>
  <si>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</si>
  <si>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</si>
  <si>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</si>
  <si>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</si>
  <si>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</si>
  <si>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</si>
  <si>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</si>
  <si>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</si>
  <si>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</si>
  <si>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</si>
  <si>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</si>
  <si>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</si>
  <si>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</si>
  <si>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</si>
  <si>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</si>
  <si>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</si>
  <si>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</si>
  <si>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</si>
  <si>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</si>
  <si>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</si>
  <si>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</si>
  <si>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</si>
  <si>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</si>
  <si>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</si>
  <si>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</si>
  <si>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</si>
  <si>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</si>
  <si>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</si>
  <si>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</si>
  <si>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</si>
  <si>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</si>
  <si>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</si>
  <si>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</si>
  <si>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</si>
  <si>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</si>
  <si>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</si>
  <si>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</si>
  <si>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</si>
  <si>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</si>
  <si>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</si>
  <si>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</si>
  <si>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</si>
  <si>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</si>
  <si>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</si>
  <si>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</si>
  <si>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</si>
  <si>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</si>
  <si>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</si>
  <si>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</si>
  <si>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</si>
  <si>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</si>
  <si>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</si>
  <si>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</si>
  <si>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</si>
  <si>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</si>
  <si>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</si>
  <si>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</si>
  <si>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</si>
  <si>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</si>
  <si>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</si>
  <si>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</si>
  <si>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</si>
  <si>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</si>
  <si>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</si>
  <si>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</si>
  <si>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</si>
  <si>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</si>
  <si>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</si>
  <si>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</si>
  <si>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</si>
  <si>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</si>
  <si>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</si>
  <si>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</si>
  <si>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</si>
  <si>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</si>
  <si>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</si>
  <si>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</si>
  <si>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</si>
  <si>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</si>
  <si>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</si>
  <si>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</si>
  <si>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</si>
  <si>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</si>
  <si>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</si>
  <si>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</si>
  <si>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</si>
  <si>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</si>
  <si>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</si>
  <si>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</si>
  <si>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</si>
  <si>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</si>
  <si>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</si>
  <si>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</si>
  <si>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</si>
  <si>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</si>
  <si>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</si>
  <si>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</si>
  <si>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</si>
  <si>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</si>
  <si>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</si>
  <si>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</si>
  <si>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</si>
  <si>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</si>
  <si>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</si>
  <si>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</si>
  <si>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</si>
  <si>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</si>
  <si>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</si>
  <si>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</si>
  <si>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</si>
  <si>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</si>
  <si>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</si>
  <si>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</si>
  <si>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</si>
  <si>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</si>
  <si>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</si>
  <si>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</si>
  <si>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</si>
  <si>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</si>
  <si>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</si>
  <si>
    <t>2021-25-10001028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</si>
</sst>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A24" sqref="A2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1" t="s">
        <v>2654</v>
      </c>
      <c r="D2" s="212"/>
      <c r="E2" s="212"/>
      <c r="F2" s="212"/>
      <c r="G2" s="212"/>
      <c r="H2" s="212"/>
      <c r="I2" s="212"/>
      <c r="J2" s="212"/>
      <c r="K2" s="212"/>
      <c r="L2" s="232" t="s">
        <v>2640</v>
      </c>
      <c r="M2" s="232"/>
      <c r="N2" s="237" t="s">
        <v>2641</v>
      </c>
      <c r="O2" s="238"/>
    </row>
    <row r="3" spans="1:20" ht="33" customHeight="1" x14ac:dyDescent="0.35">
      <c r="A3" s="9"/>
      <c r="B3" s="8"/>
      <c r="C3" s="213"/>
      <c r="D3" s="214"/>
      <c r="E3" s="214"/>
      <c r="F3" s="214"/>
      <c r="G3" s="214"/>
      <c r="H3" s="214"/>
      <c r="I3" s="214"/>
      <c r="J3" s="214"/>
      <c r="K3" s="214"/>
      <c r="L3" s="239" t="s">
        <v>1</v>
      </c>
      <c r="M3" s="239"/>
      <c r="N3" s="239" t="s">
        <v>2642</v>
      </c>
      <c r="O3" s="241"/>
    </row>
    <row r="4" spans="1:20" ht="24.75" customHeight="1" thickBot="1" x14ac:dyDescent="0.4">
      <c r="A4" s="10"/>
      <c r="B4" s="12"/>
      <c r="C4" s="215"/>
      <c r="D4" s="216"/>
      <c r="E4" s="216"/>
      <c r="F4" s="216"/>
      <c r="G4" s="216"/>
      <c r="H4" s="216"/>
      <c r="I4" s="216"/>
      <c r="J4" s="216"/>
      <c r="K4" s="216"/>
      <c r="L4" s="242" t="s">
        <v>0</v>
      </c>
      <c r="M4" s="242"/>
      <c r="N4" s="242"/>
      <c r="O4" s="24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7" t="s">
        <v>2638</v>
      </c>
      <c r="B6" s="198"/>
      <c r="C6" s="198"/>
      <c r="D6" s="198"/>
      <c r="E6" s="198"/>
      <c r="F6" s="198"/>
      <c r="G6" s="198"/>
      <c r="H6" s="198"/>
      <c r="I6" s="198"/>
      <c r="J6" s="198"/>
      <c r="K6" s="198"/>
      <c r="L6" s="198"/>
      <c r="M6" s="198"/>
      <c r="N6" s="198"/>
      <c r="O6" s="199"/>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2730</v>
      </c>
      <c r="D15" s="35"/>
      <c r="E15" s="35"/>
      <c r="F15" s="5"/>
      <c r="G15" s="32" t="s">
        <v>1168</v>
      </c>
      <c r="H15" s="101" t="s">
        <v>516</v>
      </c>
      <c r="I15" s="32" t="s">
        <v>2624</v>
      </c>
      <c r="J15" s="106" t="s">
        <v>2626</v>
      </c>
      <c r="L15" s="217" t="s">
        <v>8</v>
      </c>
      <c r="M15" s="217"/>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7" t="s">
        <v>21</v>
      </c>
      <c r="B17" s="198"/>
      <c r="C17" s="198"/>
      <c r="D17" s="198"/>
      <c r="E17" s="198"/>
      <c r="F17" s="198"/>
      <c r="G17" s="198"/>
      <c r="H17" s="197" t="s">
        <v>12</v>
      </c>
      <c r="I17" s="198"/>
      <c r="J17" s="198"/>
      <c r="K17" s="198"/>
      <c r="L17" s="198"/>
      <c r="M17" s="198"/>
      <c r="N17" s="198"/>
      <c r="O17" s="199"/>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6"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236"/>
      <c r="I20" s="139" t="s">
        <v>516</v>
      </c>
      <c r="J20" s="140" t="s">
        <v>598</v>
      </c>
      <c r="K20" s="141">
        <v>2047635805</v>
      </c>
      <c r="L20" s="142">
        <v>44193</v>
      </c>
      <c r="M20" s="142">
        <v>44561</v>
      </c>
      <c r="N20" s="125">
        <f>+(M20-L20)/30</f>
        <v>12.266666666666667</v>
      </c>
      <c r="O20" s="128"/>
      <c r="U20" s="124"/>
      <c r="V20" s="103">
        <f ca="1">NOW()</f>
        <v>44193.610310069445</v>
      </c>
      <c r="W20" s="103">
        <f ca="1">NOW()</f>
        <v>44193.610310069445</v>
      </c>
    </row>
    <row r="21" spans="1:23" ht="30" customHeight="1" outlineLevel="1" x14ac:dyDescent="0.35">
      <c r="A21" s="9"/>
      <c r="B21" s="69"/>
      <c r="C21" s="5"/>
      <c r="D21" s="5"/>
      <c r="E21" s="5"/>
      <c r="F21" s="5"/>
      <c r="G21" s="5"/>
      <c r="H21" s="68"/>
      <c r="I21" s="139"/>
      <c r="J21" s="140"/>
      <c r="K21" s="141"/>
      <c r="L21" s="142"/>
      <c r="M21" s="142"/>
      <c r="N21" s="125">
        <f t="shared" ref="N21:N35" si="0">+(M21-L21)/30</f>
        <v>0</v>
      </c>
      <c r="O21" s="129"/>
    </row>
    <row r="22" spans="1:23" ht="30" customHeight="1" outlineLevel="1" x14ac:dyDescent="0.35">
      <c r="A22" s="9"/>
      <c r="B22" s="69"/>
      <c r="C22" s="5"/>
      <c r="D22" s="5"/>
      <c r="E22" s="5"/>
      <c r="F22" s="5"/>
      <c r="G22" s="5"/>
      <c r="H22" s="68"/>
      <c r="I22" s="139"/>
      <c r="J22" s="140"/>
      <c r="K22" s="141"/>
      <c r="L22" s="142"/>
      <c r="M22" s="142"/>
      <c r="N22" s="126">
        <f t="shared" ref="N22:N33" si="1">+(M22-L22)/30</f>
        <v>0</v>
      </c>
      <c r="O22" s="129"/>
    </row>
    <row r="23" spans="1:23" ht="30" customHeight="1" outlineLevel="1" x14ac:dyDescent="0.3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35">
      <c r="A24" s="9"/>
      <c r="B24" s="99"/>
      <c r="C24" s="21"/>
      <c r="D24" s="21"/>
      <c r="E24" s="21"/>
      <c r="F24" s="5"/>
      <c r="G24" s="5"/>
      <c r="H24" s="68"/>
      <c r="I24" s="139"/>
      <c r="J24" s="140"/>
      <c r="K24" s="141"/>
      <c r="L24" s="142"/>
      <c r="M24" s="142"/>
      <c r="N24" s="126">
        <f t="shared" si="1"/>
        <v>0</v>
      </c>
      <c r="O24" s="129"/>
    </row>
    <row r="25" spans="1:23" ht="30" customHeight="1" outlineLevel="1" x14ac:dyDescent="0.35">
      <c r="A25" s="9"/>
      <c r="B25" s="99"/>
      <c r="C25" s="21"/>
      <c r="D25" s="21"/>
      <c r="E25" s="21"/>
      <c r="F25" s="5"/>
      <c r="G25" s="5"/>
      <c r="H25" s="68"/>
      <c r="I25" s="139"/>
      <c r="J25" s="140"/>
      <c r="K25" s="141"/>
      <c r="L25" s="142"/>
      <c r="M25" s="142"/>
      <c r="N25" s="126">
        <f t="shared" si="1"/>
        <v>0</v>
      </c>
      <c r="O25" s="129"/>
    </row>
    <row r="26" spans="1:23" ht="30" customHeight="1" outlineLevel="1" x14ac:dyDescent="0.35">
      <c r="A26" s="9"/>
      <c r="B26" s="99"/>
      <c r="C26" s="21"/>
      <c r="D26" s="21"/>
      <c r="E26" s="21"/>
      <c r="F26" s="5"/>
      <c r="G26" s="5"/>
      <c r="H26" s="68"/>
      <c r="I26" s="139"/>
      <c r="J26" s="140"/>
      <c r="K26" s="141"/>
      <c r="L26" s="142"/>
      <c r="M26" s="142"/>
      <c r="N26" s="126">
        <f t="shared" si="1"/>
        <v>0</v>
      </c>
      <c r="O26" s="129"/>
    </row>
    <row r="27" spans="1:23" ht="30" customHeight="1" outlineLevel="1" x14ac:dyDescent="0.35">
      <c r="A27" s="9"/>
      <c r="B27" s="99"/>
      <c r="C27" s="21"/>
      <c r="D27" s="21"/>
      <c r="E27" s="21"/>
      <c r="F27" s="5"/>
      <c r="G27" s="5"/>
      <c r="H27" s="68"/>
      <c r="I27" s="139"/>
      <c r="J27" s="140"/>
      <c r="K27" s="141"/>
      <c r="L27" s="142"/>
      <c r="M27" s="142"/>
      <c r="N27" s="126">
        <f t="shared" si="1"/>
        <v>0</v>
      </c>
      <c r="O27" s="129"/>
    </row>
    <row r="28" spans="1:23" ht="30" customHeight="1" outlineLevel="1" x14ac:dyDescent="0.35">
      <c r="A28" s="9"/>
      <c r="B28" s="99"/>
      <c r="C28" s="21"/>
      <c r="D28" s="21"/>
      <c r="E28" s="21"/>
      <c r="F28" s="5"/>
      <c r="G28" s="5"/>
      <c r="H28" s="68"/>
      <c r="I28" s="139"/>
      <c r="J28" s="140"/>
      <c r="K28" s="141"/>
      <c r="L28" s="142"/>
      <c r="M28" s="142"/>
      <c r="N28" s="126">
        <f t="shared" si="1"/>
        <v>0</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4" t="s">
        <v>2</v>
      </c>
      <c r="C37" s="204"/>
      <c r="D37" s="204"/>
      <c r="E37" s="204"/>
      <c r="F37" s="204"/>
      <c r="G37" s="5"/>
      <c r="H37" s="119"/>
      <c r="I37" s="120"/>
      <c r="J37" s="120"/>
      <c r="K37" s="120"/>
      <c r="L37" s="120"/>
      <c r="M37" s="120"/>
      <c r="N37" s="120"/>
      <c r="O37" s="121"/>
    </row>
    <row r="38" spans="1:16" ht="21" customHeight="1" x14ac:dyDescent="0.35">
      <c r="A38" s="9"/>
      <c r="B38" s="231" t="str">
        <f>VLOOKUP(B20,EAS!A2:B1439,2,0)</f>
        <v>FUNDACION SANTA ENGRACIA</v>
      </c>
      <c r="C38" s="231"/>
      <c r="D38" s="231"/>
      <c r="E38" s="231"/>
      <c r="F38" s="231"/>
      <c r="G38" s="5"/>
      <c r="H38" s="122"/>
      <c r="I38" s="240" t="s">
        <v>7</v>
      </c>
      <c r="J38" s="240"/>
      <c r="K38" s="240"/>
      <c r="L38" s="240"/>
      <c r="M38" s="240"/>
      <c r="N38" s="240"/>
      <c r="O38" s="123"/>
    </row>
    <row r="39" spans="1:16" ht="42.9" customHeight="1" thickBot="1" x14ac:dyDescent="0.4">
      <c r="A39" s="10"/>
      <c r="B39" s="11"/>
      <c r="C39" s="11"/>
      <c r="D39" s="11"/>
      <c r="E39" s="11"/>
      <c r="F39" s="11"/>
      <c r="G39" s="11"/>
      <c r="H39" s="10"/>
      <c r="I39" s="226" t="s">
        <v>2682</v>
      </c>
      <c r="J39" s="226"/>
      <c r="K39" s="226"/>
      <c r="L39" s="226"/>
      <c r="M39" s="226"/>
      <c r="N39" s="226"/>
      <c r="O39" s="12"/>
    </row>
    <row r="40" spans="1:16" ht="15" thickBot="1" x14ac:dyDescent="0.4"/>
    <row r="41" spans="1:16" s="19" customFormat="1" ht="31.5" customHeight="1" thickBot="1" x14ac:dyDescent="0.4">
      <c r="A41" s="197" t="s">
        <v>3</v>
      </c>
      <c r="B41" s="198"/>
      <c r="C41" s="198"/>
      <c r="D41" s="198"/>
      <c r="E41" s="198"/>
      <c r="F41" s="198"/>
      <c r="G41" s="198"/>
      <c r="H41" s="198"/>
      <c r="I41" s="198"/>
      <c r="J41" s="198"/>
      <c r="K41" s="198"/>
      <c r="L41" s="198"/>
      <c r="M41" s="198"/>
      <c r="N41" s="198"/>
      <c r="O41" s="199"/>
      <c r="P41" s="74"/>
    </row>
    <row r="42" spans="1:16" ht="8.25" customHeight="1" thickBot="1" x14ac:dyDescent="0.4"/>
    <row r="43" spans="1:16" s="19" customFormat="1" ht="31.5" customHeight="1" thickBot="1" x14ac:dyDescent="0.4">
      <c r="A43" s="175" t="s">
        <v>4</v>
      </c>
      <c r="B43" s="176"/>
      <c r="C43" s="176"/>
      <c r="D43" s="176"/>
      <c r="E43" s="176"/>
      <c r="F43" s="176"/>
      <c r="G43" s="176"/>
      <c r="H43" s="176"/>
      <c r="I43" s="176"/>
      <c r="J43" s="176"/>
      <c r="K43" s="176"/>
      <c r="L43" s="176"/>
      <c r="M43" s="176"/>
      <c r="N43" s="176"/>
      <c r="O43" s="177"/>
      <c r="P43" s="74"/>
    </row>
    <row r="44" spans="1:16" ht="15" customHeight="1" x14ac:dyDescent="0.35">
      <c r="A44" s="178" t="s">
        <v>2655</v>
      </c>
      <c r="B44" s="179"/>
      <c r="C44" s="179"/>
      <c r="D44" s="179"/>
      <c r="E44" s="179"/>
      <c r="F44" s="179"/>
      <c r="G44" s="179"/>
      <c r="H44" s="179"/>
      <c r="I44" s="179"/>
      <c r="J44" s="179"/>
      <c r="K44" s="179"/>
      <c r="L44" s="179"/>
      <c r="M44" s="179"/>
      <c r="N44" s="179"/>
      <c r="O44" s="180"/>
    </row>
    <row r="45" spans="1:16" x14ac:dyDescent="0.35">
      <c r="A45" s="181"/>
      <c r="B45" s="182"/>
      <c r="C45" s="182"/>
      <c r="D45" s="182"/>
      <c r="E45" s="182"/>
      <c r="F45" s="182"/>
      <c r="G45" s="182"/>
      <c r="H45" s="182"/>
      <c r="I45" s="182"/>
      <c r="J45" s="182"/>
      <c r="K45" s="182"/>
      <c r="L45" s="182"/>
      <c r="M45" s="182"/>
      <c r="N45" s="182"/>
      <c r="O45" s="183"/>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2691</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2692</v>
      </c>
      <c r="E49" s="167">
        <v>41982</v>
      </c>
      <c r="F49" s="169">
        <v>42369</v>
      </c>
      <c r="G49" s="150">
        <f t="shared" ref="G49:G50" si="3">IF(AND(E49&lt;&gt;"",F49&lt;&gt;""),((F49-E49)/30),"")</f>
        <v>12.9</v>
      </c>
      <c r="H49" s="110" t="s">
        <v>2715</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2692</v>
      </c>
      <c r="E50" s="167"/>
      <c r="F50" s="169"/>
      <c r="G50" s="150" t="str">
        <f t="shared" si="3"/>
        <v/>
      </c>
      <c r="H50" s="110" t="s">
        <v>2715</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2693</v>
      </c>
      <c r="E51" s="167">
        <v>41991</v>
      </c>
      <c r="F51" s="168" t="s">
        <v>2694</v>
      </c>
      <c r="G51" s="150">
        <f t="shared" ref="G51:G107" si="4">IF(AND(E51&lt;&gt;"",F51&lt;&gt;""),((F51-E51)/30),"")</f>
        <v>12.6</v>
      </c>
      <c r="H51" s="110" t="s">
        <v>2715</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2695</v>
      </c>
      <c r="E52" s="167">
        <v>42075</v>
      </c>
      <c r="F52" s="168" t="s">
        <v>2694</v>
      </c>
      <c r="G52" s="150">
        <f t="shared" si="4"/>
        <v>9.8000000000000007</v>
      </c>
      <c r="H52" s="110" t="s">
        <v>2715</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2696</v>
      </c>
      <c r="E53" s="167">
        <v>42396</v>
      </c>
      <c r="F53" s="168" t="s">
        <v>2697</v>
      </c>
      <c r="G53" s="150">
        <f t="shared" si="4"/>
        <v>10.766666666666667</v>
      </c>
      <c r="H53" s="110" t="s">
        <v>2715</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2696</v>
      </c>
      <c r="E54" s="167"/>
      <c r="F54" s="168"/>
      <c r="G54" s="150" t="str">
        <f t="shared" si="4"/>
        <v/>
      </c>
      <c r="H54" s="110" t="s">
        <v>2715</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2696</v>
      </c>
      <c r="E55" s="167"/>
      <c r="F55" s="168"/>
      <c r="G55" s="150" t="str">
        <f t="shared" si="4"/>
        <v/>
      </c>
      <c r="H55" s="110" t="s">
        <v>2715</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2696</v>
      </c>
      <c r="E56" s="167"/>
      <c r="F56" s="168"/>
      <c r="G56" s="150" t="str">
        <f t="shared" si="4"/>
        <v/>
      </c>
      <c r="H56" s="110" t="s">
        <v>2715</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2696</v>
      </c>
      <c r="E57" s="167"/>
      <c r="F57" s="169"/>
      <c r="G57" s="150" t="str">
        <f t="shared" si="4"/>
        <v/>
      </c>
      <c r="H57" s="110" t="s">
        <v>2715</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2696</v>
      </c>
      <c r="E58" s="167"/>
      <c r="F58" s="169"/>
      <c r="G58" s="150" t="str">
        <f t="shared" si="4"/>
        <v/>
      </c>
      <c r="H58" s="110" t="s">
        <v>2715</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2698</v>
      </c>
      <c r="E59" s="167">
        <v>42398</v>
      </c>
      <c r="F59" s="168" t="s">
        <v>2699</v>
      </c>
      <c r="G59" s="150">
        <f t="shared" si="4"/>
        <v>9.1999999999999993</v>
      </c>
      <c r="H59" s="110" t="s">
        <v>2716</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2698</v>
      </c>
      <c r="E60" s="167"/>
      <c r="F60" s="169"/>
      <c r="G60" s="150" t="str">
        <f t="shared" si="4"/>
        <v/>
      </c>
      <c r="H60" s="110" t="s">
        <v>2716</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2698</v>
      </c>
      <c r="E61" s="167"/>
      <c r="F61" s="168"/>
      <c r="G61" s="150" t="str">
        <f t="shared" si="4"/>
        <v/>
      </c>
      <c r="H61" s="110" t="s">
        <v>2716</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2698</v>
      </c>
      <c r="E62" s="167"/>
      <c r="F62" s="168"/>
      <c r="G62" s="150" t="str">
        <f t="shared" si="4"/>
        <v/>
      </c>
      <c r="H62" s="110" t="s">
        <v>2716</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2698</v>
      </c>
      <c r="E63" s="167"/>
      <c r="F63" s="168"/>
      <c r="G63" s="150" t="str">
        <f t="shared" si="4"/>
        <v/>
      </c>
      <c r="H63" s="110" t="s">
        <v>2716</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2700</v>
      </c>
      <c r="E64" s="167">
        <v>42398</v>
      </c>
      <c r="F64" s="168" t="s">
        <v>2697</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2700</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2700</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2700</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2701</v>
      </c>
      <c r="E68" s="167">
        <v>42403</v>
      </c>
      <c r="F68" s="168" t="s">
        <v>2697</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2702</v>
      </c>
      <c r="E69" s="167">
        <v>42719</v>
      </c>
      <c r="F69" s="168" t="s">
        <v>2703</v>
      </c>
      <c r="G69" s="150">
        <f t="shared" si="4"/>
        <v>12.166666666666666</v>
      </c>
      <c r="H69" s="110" t="s">
        <v>2717</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2702</v>
      </c>
      <c r="E70" s="167"/>
      <c r="F70" s="168"/>
      <c r="G70" s="150" t="str">
        <f t="shared" si="4"/>
        <v/>
      </c>
      <c r="H70" s="110" t="s">
        <v>2717</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2702</v>
      </c>
      <c r="E71" s="167"/>
      <c r="F71" s="168"/>
      <c r="G71" s="150" t="str">
        <f t="shared" si="4"/>
        <v/>
      </c>
      <c r="H71" s="110" t="s">
        <v>2717</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2702</v>
      </c>
      <c r="E72" s="167"/>
      <c r="F72" s="168"/>
      <c r="G72" s="150" t="str">
        <f t="shared" si="4"/>
        <v/>
      </c>
      <c r="H72" s="110" t="s">
        <v>2717</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2704</v>
      </c>
      <c r="E73" s="167">
        <v>42720</v>
      </c>
      <c r="F73" s="168" t="s">
        <v>2703</v>
      </c>
      <c r="G73" s="150">
        <f t="shared" si="4"/>
        <v>12.133333333333333</v>
      </c>
      <c r="H73" s="110" t="s">
        <v>2717</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2705</v>
      </c>
      <c r="E74" s="167"/>
      <c r="F74" s="168"/>
      <c r="G74" s="150" t="str">
        <f t="shared" si="4"/>
        <v/>
      </c>
      <c r="H74" s="110" t="s">
        <v>2717</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2706</v>
      </c>
      <c r="E75" s="167"/>
      <c r="F75" s="168"/>
      <c r="G75" s="150" t="str">
        <f t="shared" si="4"/>
        <v/>
      </c>
      <c r="H75" s="110" t="s">
        <v>2717</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2707</v>
      </c>
      <c r="E76" s="167">
        <v>42723</v>
      </c>
      <c r="F76" s="168" t="s">
        <v>2703</v>
      </c>
      <c r="G76" s="150">
        <f t="shared" si="4"/>
        <v>12.033333333333333</v>
      </c>
      <c r="H76" s="110" t="s">
        <v>2717</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2707</v>
      </c>
      <c r="E77" s="167"/>
      <c r="F77" s="168"/>
      <c r="G77" s="150" t="str">
        <f t="shared" si="4"/>
        <v/>
      </c>
      <c r="H77" s="110" t="s">
        <v>2717</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2707</v>
      </c>
      <c r="E78" s="167"/>
      <c r="F78" s="168"/>
      <c r="G78" s="150" t="str">
        <f t="shared" si="4"/>
        <v/>
      </c>
      <c r="H78" s="110" t="s">
        <v>2717</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2708</v>
      </c>
      <c r="E79" s="167">
        <v>43085</v>
      </c>
      <c r="F79" s="168" t="s">
        <v>2709</v>
      </c>
      <c r="G79" s="150">
        <f t="shared" si="4"/>
        <v>7.5666666666666664</v>
      </c>
      <c r="H79" s="110" t="s">
        <v>2717</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2710</v>
      </c>
      <c r="E80" s="167"/>
      <c r="F80" s="168"/>
      <c r="G80" s="150" t="str">
        <f t="shared" si="4"/>
        <v/>
      </c>
      <c r="H80" s="110" t="s">
        <v>2717</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2711</v>
      </c>
      <c r="E81" s="167"/>
      <c r="F81" s="168"/>
      <c r="G81" s="150" t="str">
        <f t="shared" si="4"/>
        <v/>
      </c>
      <c r="H81" s="110" t="s">
        <v>2717</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2712</v>
      </c>
      <c r="E82" s="167">
        <v>43085</v>
      </c>
      <c r="F82" s="168" t="s">
        <v>2709</v>
      </c>
      <c r="G82" s="150">
        <f t="shared" si="4"/>
        <v>7.5666666666666664</v>
      </c>
      <c r="H82" s="110" t="s">
        <v>2717</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2713</v>
      </c>
      <c r="E83" s="167"/>
      <c r="F83" s="168"/>
      <c r="G83" s="150" t="str">
        <f t="shared" si="4"/>
        <v/>
      </c>
      <c r="H83" s="110" t="s">
        <v>2717</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2714</v>
      </c>
      <c r="E84" s="167"/>
      <c r="F84" s="168"/>
      <c r="G84" s="150" t="str">
        <f t="shared" si="4"/>
        <v/>
      </c>
      <c r="H84" s="110" t="s">
        <v>2717</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2718</v>
      </c>
      <c r="E85" s="167">
        <v>43085</v>
      </c>
      <c r="F85" s="168" t="s">
        <v>2709</v>
      </c>
      <c r="G85" s="150">
        <f t="shared" si="4"/>
        <v>7.5666666666666664</v>
      </c>
      <c r="H85" s="110" t="s">
        <v>2715</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2719</v>
      </c>
      <c r="E86" s="167"/>
      <c r="F86" s="169"/>
      <c r="G86" s="150" t="str">
        <f t="shared" si="4"/>
        <v/>
      </c>
      <c r="H86" s="110" t="s">
        <v>2715</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2720</v>
      </c>
      <c r="E87" s="167"/>
      <c r="F87" s="168"/>
      <c r="G87" s="150" t="str">
        <f t="shared" si="4"/>
        <v/>
      </c>
      <c r="H87" s="110" t="s">
        <v>2715</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2721</v>
      </c>
      <c r="E88" s="167">
        <v>43403</v>
      </c>
      <c r="F88" s="168" t="s">
        <v>2727</v>
      </c>
      <c r="G88" s="150">
        <f t="shared" si="4"/>
        <v>1.0333333333333334</v>
      </c>
      <c r="H88" s="110" t="s">
        <v>2715</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2721</v>
      </c>
      <c r="E89" s="167"/>
      <c r="F89" s="168"/>
      <c r="G89" s="150" t="str">
        <f t="shared" si="4"/>
        <v/>
      </c>
      <c r="H89" s="110" t="s">
        <v>2715</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2721</v>
      </c>
      <c r="E90" s="167"/>
      <c r="F90" s="168"/>
      <c r="G90" s="150" t="str">
        <f t="shared" si="4"/>
        <v/>
      </c>
      <c r="H90" s="110" t="s">
        <v>2715</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2722</v>
      </c>
      <c r="E91" s="167">
        <v>43403</v>
      </c>
      <c r="F91" s="168" t="s">
        <v>2679</v>
      </c>
      <c r="G91" s="150">
        <f t="shared" si="4"/>
        <v>1.2666666666666666</v>
      </c>
      <c r="H91" s="110" t="s">
        <v>2715</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2722</v>
      </c>
      <c r="E92" s="167"/>
      <c r="F92" s="169"/>
      <c r="G92" s="150" t="str">
        <f t="shared" si="4"/>
        <v/>
      </c>
      <c r="H92" s="110" t="s">
        <v>2715</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2722</v>
      </c>
      <c r="E93" s="167"/>
      <c r="F93" s="169"/>
      <c r="G93" s="150" t="str">
        <f t="shared" si="4"/>
        <v/>
      </c>
      <c r="H93" s="110" t="s">
        <v>2715</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2723</v>
      </c>
      <c r="E94" s="167">
        <v>43403</v>
      </c>
      <c r="F94" s="168" t="s">
        <v>2679</v>
      </c>
      <c r="G94" s="150">
        <f t="shared" si="4"/>
        <v>1.2666666666666666</v>
      </c>
      <c r="H94" s="110" t="s">
        <v>2715</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2723</v>
      </c>
      <c r="E95" s="167"/>
      <c r="F95" s="168"/>
      <c r="G95" s="150" t="str">
        <f t="shared" si="4"/>
        <v/>
      </c>
      <c r="H95" s="110" t="s">
        <v>2715</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2723</v>
      </c>
      <c r="E96" s="167"/>
      <c r="F96" s="168"/>
      <c r="G96" s="150" t="str">
        <f t="shared" si="4"/>
        <v/>
      </c>
      <c r="H96" s="110" t="s">
        <v>2715</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2723</v>
      </c>
      <c r="E97" s="167"/>
      <c r="F97" s="168"/>
      <c r="G97" s="150" t="str">
        <f t="shared" si="4"/>
        <v/>
      </c>
      <c r="H97" s="110" t="s">
        <v>2715</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2724</v>
      </c>
      <c r="E98" s="167">
        <v>43482</v>
      </c>
      <c r="F98" s="168" t="s">
        <v>2728</v>
      </c>
      <c r="G98" s="150">
        <f t="shared" si="4"/>
        <v>11.6</v>
      </c>
      <c r="H98" s="110" t="s">
        <v>2715</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2724</v>
      </c>
      <c r="E99" s="167"/>
      <c r="F99" s="168"/>
      <c r="G99" s="150" t="str">
        <f t="shared" si="4"/>
        <v/>
      </c>
      <c r="H99" s="110" t="s">
        <v>2715</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2724</v>
      </c>
      <c r="E100" s="167"/>
      <c r="F100" s="168"/>
      <c r="G100" s="150" t="str">
        <f t="shared" si="4"/>
        <v/>
      </c>
      <c r="H100" s="110" t="s">
        <v>2715</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2725</v>
      </c>
      <c r="E101" s="167">
        <v>43482</v>
      </c>
      <c r="F101" s="168" t="s">
        <v>2729</v>
      </c>
      <c r="G101" s="150">
        <f t="shared" si="4"/>
        <v>11.233333333333333</v>
      </c>
      <c r="H101" s="110" t="s">
        <v>2715</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2725</v>
      </c>
      <c r="E102" s="167"/>
      <c r="F102" s="169"/>
      <c r="G102" s="150" t="str">
        <f t="shared" si="4"/>
        <v/>
      </c>
      <c r="H102" s="110" t="s">
        <v>2715</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2725</v>
      </c>
      <c r="E103" s="167"/>
      <c r="F103" s="168"/>
      <c r="G103" s="150" t="str">
        <f t="shared" si="4"/>
        <v/>
      </c>
      <c r="H103" s="110" t="s">
        <v>2716</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2725</v>
      </c>
      <c r="E104" s="167"/>
      <c r="F104" s="169"/>
      <c r="G104" s="150" t="str">
        <f t="shared" si="4"/>
        <v/>
      </c>
      <c r="H104" s="110" t="s">
        <v>2716</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2726</v>
      </c>
      <c r="E105" s="167">
        <v>43477</v>
      </c>
      <c r="F105" s="168" t="s">
        <v>2729</v>
      </c>
      <c r="G105" s="150">
        <f t="shared" si="4"/>
        <v>11.4</v>
      </c>
      <c r="H105" s="110" t="s">
        <v>2716</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2726</v>
      </c>
      <c r="E106" s="167"/>
      <c r="F106" s="168"/>
      <c r="G106" s="150" t="str">
        <f t="shared" si="4"/>
        <v/>
      </c>
      <c r="H106" s="110" t="s">
        <v>2716</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2726</v>
      </c>
      <c r="E107" s="167"/>
      <c r="F107" s="168"/>
      <c r="G107" s="150" t="str">
        <f t="shared" si="4"/>
        <v/>
      </c>
      <c r="H107" s="110" t="s">
        <v>2716</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175" t="s">
        <v>2633</v>
      </c>
      <c r="B109" s="176"/>
      <c r="C109" s="176"/>
      <c r="D109" s="176"/>
      <c r="E109" s="176"/>
      <c r="F109" s="176"/>
      <c r="G109" s="176"/>
      <c r="H109" s="176"/>
      <c r="I109" s="176"/>
      <c r="J109" s="176"/>
      <c r="K109" s="176"/>
      <c r="L109" s="176"/>
      <c r="M109" s="176"/>
      <c r="N109" s="176"/>
      <c r="O109" s="177"/>
      <c r="P109" s="74"/>
    </row>
    <row r="110" spans="1:16" ht="15" customHeight="1" x14ac:dyDescent="0.35">
      <c r="A110" s="178" t="s">
        <v>2656</v>
      </c>
      <c r="B110" s="179"/>
      <c r="C110" s="179"/>
      <c r="D110" s="179"/>
      <c r="E110" s="179"/>
      <c r="F110" s="179"/>
      <c r="G110" s="179"/>
      <c r="H110" s="179"/>
      <c r="I110" s="179"/>
      <c r="J110" s="179"/>
      <c r="K110" s="179"/>
      <c r="L110" s="179"/>
      <c r="M110" s="179"/>
      <c r="N110" s="179"/>
      <c r="O110" s="180"/>
    </row>
    <row r="111" spans="1:16" ht="15" thickBot="1" x14ac:dyDescent="0.4">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4">
      <c r="I112" s="189" t="s">
        <v>9</v>
      </c>
      <c r="J112" s="190"/>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97" t="s">
        <v>13</v>
      </c>
      <c r="B162" s="198"/>
      <c r="C162" s="198"/>
      <c r="D162" s="198"/>
      <c r="E162" s="199"/>
      <c r="F162" s="198" t="s">
        <v>15</v>
      </c>
      <c r="G162" s="198"/>
      <c r="H162" s="198"/>
      <c r="I162" s="197" t="s">
        <v>16</v>
      </c>
      <c r="J162" s="198"/>
      <c r="K162" s="198"/>
      <c r="L162" s="198"/>
      <c r="M162" s="198"/>
      <c r="N162" s="198"/>
      <c r="O162" s="199"/>
      <c r="P162" s="74"/>
    </row>
    <row r="163" spans="1:28" ht="51.75" customHeight="1" x14ac:dyDescent="0.3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4" t="s">
        <v>2614</v>
      </c>
      <c r="C165" s="204"/>
      <c r="D165" s="204"/>
      <c r="E165" s="8"/>
      <c r="F165" s="5"/>
      <c r="G165" s="205" t="s">
        <v>2614</v>
      </c>
      <c r="H165" s="205"/>
      <c r="I165" s="206" t="s">
        <v>1164</v>
      </c>
      <c r="J165" s="207"/>
      <c r="K165" s="207"/>
      <c r="L165" s="207"/>
      <c r="M165" s="207"/>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08" t="s">
        <v>2643</v>
      </c>
      <c r="J167" s="209"/>
      <c r="K167" s="209"/>
      <c r="L167" s="209"/>
      <c r="M167" s="209"/>
      <c r="N167" s="209"/>
      <c r="O167" s="210"/>
      <c r="U167" s="51"/>
    </row>
    <row r="168" spans="1:28" x14ac:dyDescent="0.35">
      <c r="A168" s="9"/>
      <c r="B168" s="227" t="s">
        <v>2658</v>
      </c>
      <c r="C168" s="227"/>
      <c r="D168" s="227"/>
      <c r="E168" s="8"/>
      <c r="F168" s="5"/>
      <c r="H168" s="79" t="s">
        <v>2657</v>
      </c>
      <c r="I168" s="208"/>
      <c r="J168" s="209"/>
      <c r="K168" s="209"/>
      <c r="L168" s="209"/>
      <c r="M168" s="209"/>
      <c r="N168" s="209"/>
      <c r="O168" s="210"/>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7" t="s">
        <v>2668</v>
      </c>
      <c r="B172" s="198"/>
      <c r="C172" s="198"/>
      <c r="D172" s="198"/>
      <c r="E172" s="198"/>
      <c r="F172" s="198"/>
      <c r="G172" s="198"/>
      <c r="H172" s="198"/>
      <c r="I172" s="198"/>
      <c r="J172" s="198"/>
      <c r="K172" s="198"/>
      <c r="L172" s="198"/>
      <c r="M172" s="198"/>
      <c r="N172" s="198"/>
      <c r="O172" s="199"/>
      <c r="P172" s="74"/>
    </row>
    <row r="173" spans="1:28" ht="15" customHeight="1" x14ac:dyDescent="0.35">
      <c r="A173" s="191" t="s">
        <v>2674</v>
      </c>
      <c r="B173" s="192"/>
      <c r="C173" s="192"/>
      <c r="D173" s="192"/>
      <c r="E173" s="192"/>
      <c r="F173" s="192"/>
      <c r="G173" s="192"/>
      <c r="H173" s="192"/>
      <c r="I173" s="192"/>
      <c r="J173" s="192"/>
      <c r="K173" s="192"/>
      <c r="L173" s="192"/>
      <c r="M173" s="192"/>
      <c r="N173" s="192"/>
      <c r="O173" s="193"/>
    </row>
    <row r="174" spans="1:28" ht="24" thickBot="1" x14ac:dyDescent="0.4">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8" t="s">
        <v>2669</v>
      </c>
      <c r="C176" s="218"/>
      <c r="D176" s="218"/>
      <c r="E176" s="218"/>
      <c r="F176" s="218"/>
      <c r="G176" s="218"/>
      <c r="H176" s="20"/>
      <c r="I176" s="171" t="s">
        <v>2675</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5" x14ac:dyDescent="0.3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5" x14ac:dyDescent="0.35">
      <c r="A179" s="9"/>
      <c r="B179" s="184" t="s">
        <v>2669</v>
      </c>
      <c r="C179" s="184"/>
      <c r="D179" s="184"/>
      <c r="E179" s="161">
        <v>0.02</v>
      </c>
      <c r="F179" s="160">
        <v>0.03</v>
      </c>
      <c r="G179" s="155">
        <f>IF(F179&gt;0,SUM(E179+F179),"")</f>
        <v>0.05</v>
      </c>
      <c r="H179" s="5"/>
      <c r="I179" s="184" t="s">
        <v>2671</v>
      </c>
      <c r="J179" s="184"/>
      <c r="K179" s="184"/>
      <c r="L179" s="184"/>
      <c r="M179" s="162">
        <v>0.02</v>
      </c>
      <c r="O179" s="8"/>
      <c r="Q179" s="19"/>
      <c r="R179" s="149">
        <f>IF(M179&gt;0,SUM(L179+M179),"")</f>
        <v>0.02</v>
      </c>
      <c r="T179" s="19"/>
      <c r="U179" s="230" t="s">
        <v>1166</v>
      </c>
      <c r="V179" s="230"/>
      <c r="W179" s="230"/>
      <c r="X179" s="24">
        <v>0.02</v>
      </c>
      <c r="Y179" s="154"/>
      <c r="Z179" s="155" t="str">
        <f>IF(Y179&gt;0,SUM(E181+Y179),"")</f>
        <v/>
      </c>
      <c r="AA179" s="19"/>
      <c r="AB179" s="19"/>
    </row>
    <row r="180" spans="1:28" ht="23.5" hidden="1" x14ac:dyDescent="0.3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5" hidden="1" x14ac:dyDescent="0.3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5" hidden="1" x14ac:dyDescent="0.3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102381790.25</v>
      </c>
      <c r="F185" s="90"/>
      <c r="G185" s="91"/>
      <c r="H185" s="86"/>
      <c r="I185" s="88" t="s">
        <v>2627</v>
      </c>
      <c r="J185" s="156">
        <f>+SUM(M179:M183)</f>
        <v>0.02</v>
      </c>
      <c r="K185" s="229" t="s">
        <v>2628</v>
      </c>
      <c r="L185" s="229"/>
      <c r="M185" s="92">
        <f>+J185*(SUM(K20:K35))</f>
        <v>40952716.100000001</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97" t="s">
        <v>18</v>
      </c>
      <c r="B188" s="198"/>
      <c r="C188" s="198"/>
      <c r="D188" s="198"/>
      <c r="E188" s="198"/>
      <c r="F188" s="198"/>
      <c r="G188" s="198"/>
      <c r="H188" s="198"/>
      <c r="I188" s="198"/>
      <c r="J188" s="198"/>
      <c r="K188" s="198"/>
      <c r="L188" s="198"/>
      <c r="M188" s="198"/>
      <c r="N188" s="198"/>
      <c r="O188" s="199"/>
      <c r="P188" s="74"/>
    </row>
    <row r="189" spans="1:28" ht="15" customHeight="1" x14ac:dyDescent="0.35">
      <c r="A189" s="191" t="s">
        <v>19</v>
      </c>
      <c r="B189" s="192"/>
      <c r="C189" s="192"/>
      <c r="D189" s="192"/>
      <c r="E189" s="192"/>
      <c r="F189" s="192"/>
      <c r="G189" s="192"/>
      <c r="H189" s="192"/>
      <c r="I189" s="192"/>
      <c r="J189" s="192"/>
      <c r="K189" s="192"/>
      <c r="L189" s="192"/>
      <c r="M189" s="192"/>
      <c r="N189" s="192"/>
      <c r="O189" s="193"/>
    </row>
    <row r="190" spans="1:28" ht="15" thickBot="1" x14ac:dyDescent="0.4">
      <c r="A190" s="194"/>
      <c r="B190" s="195"/>
      <c r="C190" s="195"/>
      <c r="D190" s="195"/>
      <c r="E190" s="195"/>
      <c r="F190" s="195"/>
      <c r="G190" s="195"/>
      <c r="H190" s="195"/>
      <c r="I190" s="195"/>
      <c r="J190" s="195"/>
      <c r="K190" s="195"/>
      <c r="L190" s="195"/>
      <c r="M190" s="195"/>
      <c r="N190" s="195"/>
      <c r="O190" s="196"/>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188" t="s">
        <v>2636</v>
      </c>
      <c r="C192" s="188"/>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7" t="s">
        <v>29</v>
      </c>
      <c r="B197" s="198"/>
      <c r="C197" s="198"/>
      <c r="D197" s="198"/>
      <c r="E197" s="198"/>
      <c r="F197" s="198"/>
      <c r="G197" s="198"/>
      <c r="H197" s="198"/>
      <c r="I197" s="198"/>
      <c r="J197" s="198"/>
      <c r="K197" s="198"/>
      <c r="L197" s="198"/>
      <c r="M197" s="198"/>
      <c r="N197" s="198"/>
      <c r="O197" s="199"/>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228" t="s">
        <v>2659</v>
      </c>
      <c r="C199" s="228"/>
      <c r="D199" s="228"/>
      <c r="E199" s="228"/>
      <c r="F199" s="228"/>
      <c r="G199" s="228"/>
      <c r="H199" s="228"/>
      <c r="I199" s="228"/>
      <c r="J199" s="228"/>
      <c r="K199" s="228"/>
      <c r="L199" s="228"/>
      <c r="M199" s="228"/>
      <c r="N199" s="228"/>
      <c r="O199" s="8"/>
    </row>
    <row r="200" spans="1:18" x14ac:dyDescent="0.35">
      <c r="A200" s="9"/>
      <c r="B200" s="185"/>
      <c r="C200" s="185"/>
      <c r="D200" s="185"/>
      <c r="E200" s="185"/>
      <c r="F200" s="185"/>
      <c r="G200" s="185"/>
      <c r="H200" s="185"/>
      <c r="I200" s="185"/>
      <c r="J200" s="185"/>
      <c r="K200" s="185"/>
      <c r="L200" s="185"/>
      <c r="M200" s="185"/>
      <c r="N200" s="185"/>
      <c r="O200" s="8"/>
    </row>
    <row r="201" spans="1:18" x14ac:dyDescent="0.35">
      <c r="A201" s="9"/>
      <c r="B201" s="186" t="s">
        <v>2648</v>
      </c>
      <c r="C201" s="187"/>
      <c r="D201" s="187"/>
      <c r="E201" s="187"/>
      <c r="F201" s="187"/>
      <c r="G201" s="187"/>
      <c r="H201" s="187"/>
      <c r="I201" s="187"/>
      <c r="J201" s="187"/>
      <c r="K201" s="187"/>
      <c r="L201" s="187"/>
      <c r="M201" s="187"/>
      <c r="N201" s="187"/>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a65d333d-5b59-4810-bc94-b80d9325abbc"/>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