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Antioquia\"/>
    </mc:Choice>
  </mc:AlternateContent>
  <xr:revisionPtr revIDLastSave="0" documentId="13_ncr:1_{ECDB82C7-4DA6-4ECA-B8EE-40DAEC871FF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<sst xmlns="http://schemas.openxmlformats.org/spreadsheetml/2006/main" count="3083" uniqueCount="2698">
  <si>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</si>
  <si>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</si>
  <si>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</si>
  <si>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</si>
  <si>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</si>
  <si>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</si>
  <si>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</si>
  <si>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</si>
  <si>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</si>
  <si>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</si>
  <si>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</si>
  <si>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</si>
  <si>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</si>
  <si>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</si>
  <si>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</si>
  <si>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</si>
  <si>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</si>
  <si>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</si>
  <si>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</si>
  <si>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</si>
  <si>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</si>
  <si>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</si>
  <si>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</si>
  <si>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</si>
  <si>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</si>
  <si>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</si>
  <si>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</si>
  <si>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</si>
  <si>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</si>
  <si>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</si>
  <si>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</si>
  <si>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</si>
  <si>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</si>
  <si>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</si>
  <si>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</si>
  <si>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</si>
  <si>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</si>
  <si>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</si>
  <si>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</si>
  <si>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</si>
  <si>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</si>
  <si>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</si>
  <si>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</si>
  <si>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</si>
  <si>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</si>
  <si>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</si>
  <si>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</si>
  <si>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</si>
  <si>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</si>
  <si>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</si>
  <si>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</si>
  <si>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</si>
  <si>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</si>
  <si>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</si>
  <si>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</si>
  <si>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</si>
  <si>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</si>
  <si>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</si>
  <si>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</si>
  <si>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</si>
  <si>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</si>
  <si>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</si>
  <si>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</si>
  <si>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</si>
  <si>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</si>
  <si>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</si>
  <si>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</si>
  <si>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</si>
  <si>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</si>
  <si>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</si>
  <si>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</si>
  <si>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</si>
  <si>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</si>
  <si>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</si>
  <si>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</si>
  <si>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</si>
  <si>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</si>
  <si>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</si>
  <si>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</si>
  <si>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</si>
  <si>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</si>
  <si>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</si>
  <si>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</si>
  <si>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</si>
  <si>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</si>
  <si>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</si>
  <si>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</si>
  <si>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</si>
  <si>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</si>
  <si>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</si>
  <si>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</si>
  <si>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</si>
  <si>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</si>
  <si>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</si>
  <si>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</si>
  <si>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</si>
  <si>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</si>
  <si>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</si>
  <si>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</si>
  <si>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</si>
  <si>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</si>
  <si>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</si>
  <si>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</si>
  <si>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</si>
  <si>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</si>
  <si>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</si>
  <si>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</si>
  <si>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</si>
  <si>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</si>
  <si>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</si>
  <si>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</si>
  <si>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</si>
  <si>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</si>
  <si>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</si>
  <si>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</si>
  <si>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</si>
  <si>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</si>
  <si>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</si>
  <si>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</si>
  <si>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</si>
  <si>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</si>
  <si>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</si>
  <si>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</si>
  <si>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</si>
  <si>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</si>
  <si>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</si>
  <si>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</si>
  <si>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</si>
  <si>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</si>
  <si>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</si>
  <si>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</si>
  <si>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</si>
  <si>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</si>
  <si>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</si>
  <si>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</si>
  <si>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</si>
  <si>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</si>
  <si>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</si>
  <si>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</si>
  <si>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</si>
  <si>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</si>
  <si>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</si>
  <si>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</si>
  <si>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</si>
  <si>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</si>
  <si>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</si>
  <si>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</si>
  <si>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</si>
  <si>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</si>
  <si>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</si>
  <si>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</si>
  <si>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</si>
  <si>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</si>
  <si>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</si>
  <si>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</si>
  <si>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</si>
  <si>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</si>
  <si>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</si>
  <si>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</si>
  <si>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</si>
  <si>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</si>
  <si>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</si>
  <si>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</si>
  <si>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</si>
  <si>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</si>
  <si>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</si>
  <si>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</si>
  <si>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</si>
  <si>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</si>
  <si>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</si>
  <si>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</si>
  <si>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</si>
  <si>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</si>
  <si>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</si>
  <si>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</si>
  <si>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</si>
  <si>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</si>
  <si>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</si>
  <si>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</si>
  <si>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</si>
  <si>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</si>
  <si>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</si>
  <si>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</si>
  <si>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</si>
  <si>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</si>
  <si>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</si>
  <si>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</si>
  <si>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</si>
  <si>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</si>
  <si>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</si>
  <si>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</si>
  <si>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</si>
  <si>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</si>
  <si>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</si>
  <si>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</si>
  <si>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</si>
  <si>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</si>
  <si>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</si>
  <si>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</si>
  <si>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</si>
  <si>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</si>
  <si>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</si>
  <si>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</si>
  <si>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</si>
  <si>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</si>
  <si>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</si>
  <si>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</si>
  <si>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</si>
  <si>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</si>
  <si>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</si>
  <si>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</si>
  <si>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</si>
  <si>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</si>
  <si>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</si>
  <si>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</si>
  <si>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</si>
  <si>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</si>
  <si>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</si>
  <si>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</si>
  <si>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</si>
  <si>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</si>
  <si>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</si>
  <si>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</si>
  <si>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</si>
  <si>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</si>
  <si>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</si>
  <si>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</si>
  <si>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</si>
  <si>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</si>
  <si>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</si>
  <si>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</si>
  <si>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</si>
  <si>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</si>
  <si>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</si>
  <si>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</si>
  <si>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</si>
  <si>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</si>
  <si>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</si>
  <si>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</si>
  <si>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</si>
  <si>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</si>
  <si>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</si>
  <si>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</si>
  <si>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</si>
  <si>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</si>
  <si>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</si>
  <si>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</si>
  <si>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</si>
  <si>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</si>
  <si>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</si>
  <si>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</si>
  <si>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</si>
  <si>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</si>
  <si>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</si>
  <si>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</si>
  <si>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</si>
  <si>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</si>
  <si>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</si>
  <si>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</si>
  <si>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</si>
  <si>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</si>
  <si>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</si>
  <si>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</si>
  <si>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</si>
  <si>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</si>
  <si>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</si>
  <si>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</si>
  <si>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</si>
  <si>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</si>
  <si>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</si>
  <si>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</si>
  <si>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</si>
  <si>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</si>
  <si>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</si>
  <si>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</si>
  <si>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</si>
  <si>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</si>
  <si>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</si>
  <si>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</si>
  <si>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</si>
  <si>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</si>
  <si>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</si>
  <si>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</si>
  <si>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</si>
  <si>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</si>
  <si>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</si>
  <si>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</si>
  <si>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</si>
  <si>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</si>
  <si>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</si>
  <si>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</si>
  <si>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</si>
  <si>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</si>
  <si>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</si>
  <si>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</si>
  <si>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</si>
  <si>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</si>
  <si>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</si>
  <si>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</si>
  <si>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</si>
  <si>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</si>
  <si>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</si>
  <si>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</si>
  <si>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</si>
  <si>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</si>
  <si>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</si>
  <si>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</si>
  <si>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</si>
  <si>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</si>
  <si>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</si>
  <si>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</si>
  <si>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</si>
  <si>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</si>
  <si>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</si>
  <si>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</si>
  <si>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</si>
  <si>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</si>
  <si>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</si>
  <si>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</si>
  <si>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</si>
  <si>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</si>
  <si>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</si>
  <si>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</si>
  <si>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</si>
  <si>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</si>
  <si>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</si>
  <si>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</si>
  <si>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</si>
  <si>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</si>
  <si>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</si>
  <si>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</si>
  <si>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</si>
  <si>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</si>
  <si>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</si>
  <si>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</si>
  <si>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</si>
  <si>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</si>
  <si>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</si>
  <si>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</si>
  <si>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</si>
  <si>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</si>
  <si>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</si>
  <si>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</si>
  <si>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</si>
  <si>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</si>
  <si>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</si>
  <si>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</si>
  <si>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</si>
  <si>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</si>
  <si>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</si>
  <si>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</si>
  <si>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</si>
  <si>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</si>
  <si>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</si>
  <si>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</si>
  <si>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</si>
  <si>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</si>
  <si>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</si>
  <si>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</si>
  <si>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</si>
  <si>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</si>
  <si>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</si>
  <si>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</si>
  <si>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</si>
  <si>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</si>
  <si>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</si>
  <si>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</si>
  <si>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</si>
  <si>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</si>
  <si>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</si>
  <si>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</si>
  <si>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</si>
  <si>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</si>
  <si>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</si>
  <si>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</si>
  <si>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</si>
  <si>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</si>
  <si>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</si>
  <si>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</si>
  <si>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</si>
  <si>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</si>
  <si>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</si>
  <si>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</si>
  <si>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</si>
  <si>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</si>
  <si>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</si>
  <si>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</si>
  <si>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</si>
  <si>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</si>
  <si>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</si>
  <si>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</si>
  <si>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</si>
  <si>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</si>
  <si>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</si>
  <si>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</si>
  <si>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</si>
  <si>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</si>
  <si>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</si>
  <si>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</si>
  <si>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</si>
  <si>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</si>
  <si>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</si>
  <si>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</si>
  <si>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</si>
  <si>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</si>
  <si>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</si>
  <si>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</si>
  <si>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</si>
  <si>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</si>
  <si>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</si>
  <si>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</si>
  <si>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</si>
  <si>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</si>
  <si>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</si>
  <si>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</si>
  <si>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</si>
  <si>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</si>
  <si>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</si>
  <si>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</si>
  <si>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</si>
  <si>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</si>
  <si>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</si>
  <si>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</si>
  <si>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</si>
  <si>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</si>
  <si>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</si>
  <si>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</si>
  <si>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</si>
  <si>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</si>
  <si>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</si>
  <si>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</si>
  <si>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</si>
  <si>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</si>
  <si>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</si>
  <si>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</si>
  <si>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</si>
  <si>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</si>
  <si>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</si>
  <si>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</si>
  <si>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</si>
  <si>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</si>
  <si>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</si>
  <si>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</si>
  <si>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</si>
  <si>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</si>
  <si>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</si>
  <si>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</si>
  <si>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</si>
  <si>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</si>
  <si>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</si>
  <si>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</si>
  <si>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</si>
  <si>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</si>
  <si>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</si>
  <si>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</si>
  <si>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</si>
  <si>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</si>
  <si>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</si>
  <si>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</si>
  <si>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</si>
  <si>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</si>
  <si>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</si>
  <si>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</si>
  <si>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</si>
  <si>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</si>
  <si>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</si>
  <si>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</si>
  <si>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</si>
  <si>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</si>
  <si>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</si>
  <si>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</si>
  <si>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</si>
  <si>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</si>
  <si>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</si>
  <si>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</si>
  <si>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</si>
  <si>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</si>
  <si>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</si>
  <si>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</si>
  <si>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</si>
  <si>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</si>
  <si>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</si>
  <si>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</si>
  <si>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</si>
  <si>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</si>
  <si>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</si>
  <si>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</si>
  <si>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</si>
  <si>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</si>
  <si>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</si>
  <si>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</si>
  <si>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</si>
  <si>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</si>
  <si>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</si>
  <si>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</si>
  <si>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</si>
  <si>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</si>
  <si>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</si>
  <si>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</si>
  <si>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</si>
  <si>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</si>
  <si>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</si>
  <si>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</si>
  <si>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</si>
  <si>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</si>
  <si>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</si>
  <si>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</si>
  <si>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</si>
  <si>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</si>
  <si>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</si>
  <si>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</si>
  <si>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</si>
  <si>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</si>
  <si>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</si>
  <si>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</si>
  <si>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</si>
  <si>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</si>
  <si>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</si>
  <si>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</si>
  <si>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</si>
  <si>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</si>
  <si>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</si>
  <si>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</si>
  <si>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</si>
  <si>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</si>
  <si>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</si>
  <si>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</si>
  <si>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</si>
  <si>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</si>
  <si>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</si>
  <si>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</si>
  <si>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</si>
  <si>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</si>
  <si>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</si>
  <si>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</si>
  <si>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</si>
  <si>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</si>
  <si>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</si>
  <si>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</si>
  <si>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</si>
  <si>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</si>
  <si>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</si>
  <si>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</si>
  <si>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</si>
  <si>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</si>
  <si>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</si>
  <si>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</si>
  <si>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</si>
  <si>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</si>
  <si>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</si>
  <si>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</si>
  <si>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</si>
  <si>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</si>
  <si>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</si>
  <si>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</si>
  <si>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</si>
  <si>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</si>
  <si>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</si>
  <si>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</si>
  <si>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</si>
  <si>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</si>
  <si>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</si>
  <si>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</si>
  <si>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</si>
  <si>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</si>
  <si>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</si>
  <si>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</si>
  <si>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</si>
  <si>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</si>
  <si>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</si>
  <si>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</si>
  <si>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</si>
  <si>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</si>
  <si>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</si>
  <si>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</si>
  <si>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</si>
  <si>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</si>
  <si>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</si>
  <si>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</si>
  <si>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</si>
  <si>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</si>
  <si>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</si>
  <si>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</si>
  <si>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</si>
  <si>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</si>
  <si>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</si>
  <si>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</si>
  <si>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</si>
  <si>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</si>
  <si>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</si>
  <si>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</si>
  <si>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</si>
  <si>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</si>
  <si>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</si>
  <si>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</si>
  <si>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</si>
  <si>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</si>
  <si>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</si>
  <si>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</si>
  <si>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</si>
  <si>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</si>
  <si>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</si>
  <si>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</si>
  <si>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</si>
  <si>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</si>
  <si>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</si>
  <si>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</si>
  <si>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</si>
  <si>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</si>
  <si>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</si>
  <si>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</si>
  <si>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</si>
  <si>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</si>
  <si>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</si>
  <si>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</si>
  <si>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</si>
  <si>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</si>
  <si>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</si>
  <si>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</si>
  <si>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</si>
  <si>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</si>
  <si>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</si>
  <si>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</si>
  <si>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</si>
  <si>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</si>
  <si>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</si>
  <si>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</si>
  <si>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</si>
  <si>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</si>
  <si>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</si>
  <si>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</si>
  <si>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</si>
  <si>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</si>
  <si>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</si>
  <si>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</si>
  <si>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</si>
  <si>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</si>
  <si>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</si>
  <si>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</si>
  <si>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</si>
  <si>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</si>
  <si>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</si>
  <si>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</si>
  <si>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</si>
  <si>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</si>
  <si>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</si>
  <si>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</si>
  <si>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</si>
  <si>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</si>
  <si>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</si>
  <si>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</si>
  <si>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</si>
  <si>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</si>
  <si>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</si>
  <si>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</si>
  <si>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</si>
  <si>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</si>
  <si>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</si>
  <si>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</si>
  <si>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</si>
  <si>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</si>
  <si>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</si>
  <si>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</si>
  <si>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</si>
  <si>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</si>
  <si>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</si>
  <si>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</si>
  <si>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</si>
  <si>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</si>
  <si>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</si>
  <si>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</si>
  <si>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</si>
  <si>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</si>
  <si>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</si>
  <si>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</si>
  <si>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</si>
  <si>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</si>
  <si>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</si>
  <si>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</si>
  <si>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</si>
  <si>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</si>
  <si>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</si>
  <si>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</si>
  <si>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</si>
  <si>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</si>
  <si>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</si>
  <si>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</si>
  <si>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</si>
  <si>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</si>
  <si>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</si>
  <si>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</si>
  <si>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</si>
  <si>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</si>
  <si>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</si>
  <si>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</si>
  <si>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</si>
  <si>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</si>
  <si>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</si>
  <si>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</si>
  <si>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</si>
  <si>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</si>
  <si>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</si>
  <si>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</si>
  <si>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</si>
  <si>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</si>
  <si>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</si>
  <si>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</si>
  <si>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</si>
  <si>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</si>
  <si>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</si>
  <si>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</si>
  <si>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</si>
  <si>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</si>
  <si>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</si>
  <si>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</si>
  <si>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</si>
  <si>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</si>
  <si>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</si>
  <si>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</si>
  <si>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</si>
  <si>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</si>
  <si>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</si>
  <si>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</si>
  <si>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</si>
  <si>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</si>
  <si>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</si>
  <si>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</si>
  <si>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</si>
  <si>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</si>
  <si>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</si>
  <si>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</si>
  <si>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</si>
  <si>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</si>
  <si>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</si>
  <si>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</si>
  <si>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</si>
  <si>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</si>
  <si>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</si>
  <si>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</si>
  <si>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</si>
  <si>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</si>
  <si>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</si>
  <si>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</si>
  <si>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</si>
  <si>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</si>
  <si>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</si>
  <si>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</si>
  <si>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</si>
  <si>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</si>
  <si>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</si>
  <si>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</si>
  <si>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</si>
  <si>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</si>
  <si>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</si>
  <si>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</si>
  <si>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</si>
  <si>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</si>
  <si>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</si>
  <si>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</si>
  <si>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</si>
  <si>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</si>
  <si>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</si>
  <si>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</si>
  <si>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</si>
  <si>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</si>
  <si>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</si>
  <si>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</si>
  <si>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</si>
  <si>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</si>
  <si>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</si>
  <si>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</si>
  <si>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</si>
  <si>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</si>
  <si>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</si>
  <si>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</si>
  <si>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</si>
  <si>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</si>
  <si>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</si>
  <si>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</si>
  <si>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</si>
  <si>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</si>
  <si>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</si>
  <si>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</si>
  <si>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</si>
  <si>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</si>
  <si>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</si>
  <si>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</si>
  <si>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</si>
  <si>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</si>
  <si>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</si>
  <si>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</si>
  <si>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</si>
  <si>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</si>
  <si>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</si>
  <si>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</si>
  <si>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</si>
  <si>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</si>
  <si>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</si>
  <si>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</si>
  <si>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</si>
  <si>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</si>
  <si>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</si>
  <si>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</si>
  <si>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</si>
  <si>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</si>
  <si>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</si>
  <si>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</si>
  <si>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</si>
  <si>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</si>
  <si>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</si>
  <si>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</si>
  <si>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</si>
  <si>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</si>
  <si>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</si>
  <si>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</si>
  <si>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</si>
  <si>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</si>
  <si>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</si>
  <si>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</si>
  <si>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</si>
  <si>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</si>
  <si>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</si>
  <si>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</si>
  <si>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</si>
  <si>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</si>
  <si>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</si>
  <si>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</si>
  <si>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</si>
  <si>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</si>
  <si>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</si>
  <si>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</si>
  <si>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</si>
  <si>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</si>
  <si>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</si>
  <si>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</si>
  <si>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</si>
  <si>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</si>
  <si>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</si>
  <si>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</si>
  <si>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</si>
  <si>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</si>
  <si>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</si>
  <si>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</si>
  <si>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</si>
  <si>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</si>
  <si>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</si>
  <si>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</si>
  <si>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</si>
  <si>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</si>
  <si>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</si>
  <si>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</si>
  <si>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</si>
  <si>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</si>
  <si>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</si>
  <si>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</si>
  <si>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</si>
  <si>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</si>
  <si>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</si>
  <si>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</si>
  <si>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</si>
  <si>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</si>
  <si>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</si>
  <si>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</si>
  <si>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</si>
  <si>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</si>
  <si>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</si>
  <si>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</si>
  <si>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</si>
  <si>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</si>
  <si>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</si>
  <si>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</si>
  <si>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</si>
  <si>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</si>
  <si>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</si>
  <si>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</si>
  <si>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</si>
  <si>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</si>
  <si>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</si>
  <si>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</si>
  <si>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</si>
  <si>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</si>
  <si>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</si>
  <si>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</si>
  <si>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</si>
  <si>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</si>
  <si>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</si>
  <si>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</si>
  <si>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</si>
  <si>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</si>
  <si>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</si>
  <si>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</si>
  <si>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</si>
  <si>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</si>
  <si>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</si>
  <si>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</si>
  <si>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</si>
  <si>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</si>
  <si>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</si>
  <si>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</si>
  <si>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</si>
  <si>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</si>
  <si>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</si>
  <si>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</si>
  <si>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</si>
  <si>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</si>
  <si>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</si>
  <si>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</si>
  <si>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</si>
  <si>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</si>
  <si>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</si>
  <si>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</si>
  <si>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</si>
  <si>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</si>
  <si>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</si>
  <si>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</si>
  <si>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</si>
  <si>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</si>
  <si>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</si>
  <si>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</si>
  <si>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</si>
  <si>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</si>
  <si>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</si>
  <si>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</si>
  <si>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</si>
  <si>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</si>
  <si>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</si>
  <si>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</si>
  <si>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</si>
  <si>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</si>
  <si>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</si>
  <si>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</si>
  <si>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</si>
  <si>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</si>
  <si>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</si>
  <si>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</si>
  <si>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</si>
  <si>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</si>
  <si>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</si>
  <si>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</si>
  <si>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</si>
  <si>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</si>
  <si>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</si>
  <si>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</si>
  <si>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</si>
  <si>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</si>
  <si>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</si>
  <si>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</si>
  <si>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</si>
  <si>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</si>
  <si>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</si>
  <si>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</si>
  <si>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</si>
  <si>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</si>
  <si>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</si>
  <si>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</si>
  <si>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</si>
  <si>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</si>
  <si>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</si>
  <si>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</si>
  <si>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</si>
  <si>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</si>
  <si>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</si>
  <si>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</si>
  <si>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</si>
  <si>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</si>
  <si>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</si>
  <si>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</si>
  <si>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</si>
  <si>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</si>
  <si>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</si>
  <si>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</si>
  <si>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</si>
  <si>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</si>
  <si>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</si>
  <si>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</si>
  <si>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</si>
  <si>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</si>
  <si>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</si>
  <si>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</si>
  <si>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</si>
  <si>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</si>
  <si>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</si>
  <si>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</si>
  <si>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</si>
  <si>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</si>
  <si>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</si>
  <si>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</si>
  <si>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</si>
  <si>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</si>
  <si>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</si>
  <si>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</si>
  <si>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</si>
  <si>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</si>
  <si>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</si>
  <si>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</si>
  <si>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</si>
  <si>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</si>
  <si>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</si>
  <si>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</si>
  <si>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</si>
  <si>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</si>
  <si>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</si>
  <si>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</si>
  <si>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</si>
  <si>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</si>
  <si>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</si>
  <si>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</si>
  <si>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</si>
  <si>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</si>
  <si>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</si>
  <si>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</si>
  <si>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</si>
  <si>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</si>
  <si>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</si>
  <si>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</si>
  <si>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</si>
  <si>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</si>
  <si>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</si>
  <si>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</si>
  <si>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</si>
  <si>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</si>
  <si>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</si>
  <si>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</si>
  <si>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</si>
  <si>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</si>
  <si>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</si>
  <si>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</si>
  <si>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</si>
  <si>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</si>
  <si>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</si>
  <si>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</si>
  <si>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</si>
  <si>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</si>
  <si>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</si>
  <si>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</si>
  <si>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</si>
  <si>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</si>
  <si>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</si>
  <si>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</si>
  <si>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</si>
  <si>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</si>
  <si>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</si>
  <si>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</si>
  <si>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</si>
  <si>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</si>
  <si>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</si>
  <si>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</si>
  <si>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</si>
  <si>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</si>
  <si>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</si>
  <si>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</si>
  <si>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</si>
  <si>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</si>
  <si>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</si>
  <si>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</si>
  <si>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</si>
  <si>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</si>
  <si>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</si>
  <si>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</si>
  <si>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</si>
  <si>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</si>
  <si>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</si>
  <si>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</si>
  <si>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</si>
  <si>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</si>
  <si>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</si>
  <si>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</si>
  <si>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</si>
  <si>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</si>
  <si>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</si>
  <si>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</si>
  <si>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</si>
  <si>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</si>
  <si>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</si>
  <si>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</si>
  <si>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</si>
  <si>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</si>
  <si>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</si>
  <si>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</si>
  <si>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</si>
  <si>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</si>
  <si>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</si>
  <si>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</si>
  <si>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</si>
  <si>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</si>
  <si>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</si>
  <si>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</si>
  <si>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</si>
  <si>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</si>
  <si>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</si>
  <si>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</si>
  <si>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</si>
  <si>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</si>
  <si>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</si>
  <si>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</si>
  <si>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</si>
  <si>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</si>
  <si>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</si>
  <si>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</si>
  <si>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</si>
  <si>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</si>
  <si>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</si>
  <si>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</si>
  <si>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</si>
  <si>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</si>
  <si>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</si>
  <si>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</si>
  <si>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</si>
  <si>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</si>
  <si>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</si>
  <si>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</si>
  <si>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</si>
  <si>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</si>
  <si>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</si>
  <si>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</si>
  <si>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</si>
  <si>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</si>
  <si>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</si>
  <si>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</si>
  <si>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</si>
  <si>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</si>
  <si>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</si>
  <si>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</si>
  <si>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</si>
  <si>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</si>
  <si>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</si>
  <si>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</si>
  <si>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</si>
  <si>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</si>
  <si>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</si>
  <si>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</si>
  <si>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</si>
  <si>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</si>
  <si>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</si>
  <si>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</si>
  <si>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</si>
  <si>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</si>
  <si>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</si>
  <si>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</si>
  <si>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</si>
  <si>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</si>
  <si>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</si>
  <si>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</si>
  <si>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</si>
  <si>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</si>
  <si>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</si>
  <si>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</si>
  <si>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</si>
  <si>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</si>
  <si>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</si>
  <si>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</si>
  <si>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</si>
  <si>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</si>
  <si>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</si>
  <si>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</si>
  <si>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</si>
  <si>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</si>
  <si>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</si>
  <si>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</si>
  <si>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</si>
  <si>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</si>
  <si>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</si>
  <si>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</si>
  <si>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</si>
  <si>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</si>
  <si>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</si>
  <si>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</si>
  <si>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</si>
  <si>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</si>
  <si>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</si>
  <si>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</si>
  <si>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</si>
  <si>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</si>
  <si>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</si>
  <si>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</si>
  <si>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</si>
  <si>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</si>
  <si>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</si>
  <si>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</si>
  <si>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</si>
  <si>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</si>
  <si>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</si>
  <si>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</si>
  <si>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</si>
  <si>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</si>
  <si>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</si>
  <si>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</si>
  <si>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</si>
  <si>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</si>
  <si>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</si>
  <si>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</si>
  <si>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</si>
  <si>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</si>
  <si>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</si>
  <si>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</si>
  <si>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</si>
  <si>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</si>
  <si>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</si>
  <si>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</si>
  <si>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</si>
  <si>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</si>
  <si>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</si>
  <si>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</si>
  <si>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</si>
  <si>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</si>
  <si>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</si>
  <si>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</si>
  <si>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</si>
  <si>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</si>
  <si>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</si>
  <si>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</si>
  <si>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</si>
  <si>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</si>
  <si>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</si>
  <si>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</si>
  <si>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</si>
  <si>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</si>
  <si>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</si>
  <si>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</si>
  <si>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</si>
  <si>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</si>
  <si>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</si>
  <si>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</si>
  <si>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</si>
  <si>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</si>
  <si>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</si>
  <si>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</si>
  <si>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</si>
  <si>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</si>
  <si>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</si>
  <si>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</si>
  <si>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</si>
  <si>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</si>
  <si>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</si>
  <si>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</si>
  <si>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</si>
  <si>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</si>
  <si>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</si>
  <si>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</si>
  <si>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</si>
  <si>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</si>
  <si>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</si>
  <si>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</si>
  <si>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</si>
  <si>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</si>
  <si>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</si>
  <si>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</si>
  <si>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</si>
  <si>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</si>
  <si>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</si>
  <si>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</si>
  <si>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</si>
  <si>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</si>
  <si>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</si>
  <si>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</si>
  <si>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</si>
  <si>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</si>
  <si>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</si>
  <si>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</si>
  <si>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</si>
  <si>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</si>
  <si>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</si>
  <si>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</si>
  <si>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</si>
  <si>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</si>
  <si>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</si>
  <si>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</si>
  <si>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</si>
  <si>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</si>
  <si>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</si>
  <si>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</si>
  <si>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</si>
  <si>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</si>
  <si>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</si>
  <si>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</si>
  <si>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</si>
  <si>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</si>
  <si>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</si>
  <si>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</si>
  <si>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</si>
  <si>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</si>
  <si>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</si>
  <si>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</si>
  <si>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</si>
  <si>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</si>
  <si>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</si>
  <si>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</si>
  <si>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</si>
  <si>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</si>
  <si>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</si>
  <si>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</si>
  <si>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</si>
  <si>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</si>
  <si>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</si>
  <si>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</si>
  <si>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</si>
  <si>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</si>
  <si>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</si>
  <si>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</si>
  <si>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</si>
  <si>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</si>
  <si>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</si>
  <si>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</si>
  <si>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</si>
  <si>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</si>
  <si>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</si>
  <si>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</si>
  <si>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</si>
  <si>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</si>
  <si>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</si>
  <si>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</si>
  <si>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</si>
  <si>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</si>
  <si>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</si>
  <si>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</si>
  <si>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</si>
  <si>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</si>
  <si>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</si>
  <si>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</si>
  <si>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</si>
  <si>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</si>
  <si>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</si>
  <si>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</si>
  <si>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</si>
  <si>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</si>
  <si>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</si>
  <si>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</si>
  <si>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</si>
  <si>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</si>
  <si>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</si>
  <si>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</si>
  <si>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</si>
  <si>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</si>
  <si>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</si>
  <si>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</si>
  <si>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</si>
  <si>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</si>
  <si>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</si>
  <si>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</si>
  <si>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</si>
  <si>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</si>
  <si>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</si>
  <si>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</si>
  <si>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</si>
  <si>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</si>
  <si>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</si>
  <si>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</si>
  <si>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</si>
  <si>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</si>
  <si>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</si>
  <si>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</si>
  <si>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</si>
  <si>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</si>
  <si>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</si>
  <si>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</si>
  <si>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</si>
  <si>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</si>
  <si>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</si>
  <si>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</si>
  <si>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</si>
  <si>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</si>
  <si>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</si>
  <si>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</si>
  <si>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</si>
  <si>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</si>
  <si>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</si>
  <si>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</si>
  <si>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</si>
  <si>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</si>
  <si>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</si>
  <si>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</si>
  <si>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</si>
  <si>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</si>
  <si>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</si>
  <si>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</si>
  <si>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</si>
  <si>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</si>
  <si>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</si>
  <si>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</si>
  <si>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</si>
  <si>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</si>
  <si>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</si>
  <si>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</si>
  <si>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</si>
  <si>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</si>
  <si>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</si>
  <si>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</si>
  <si>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</si>
  <si>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</si>
  <si>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</si>
  <si>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</si>
  <si>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</si>
  <si>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</si>
  <si>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</si>
  <si>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</si>
  <si>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</si>
  <si>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</si>
  <si>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</si>
  <si>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</si>
  <si>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</si>
  <si>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</si>
  <si>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</si>
  <si>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</si>
  <si>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</si>
  <si>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</si>
  <si>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</si>
  <si>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</si>
  <si>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</si>
  <si>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</si>
  <si>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</si>
  <si>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</si>
  <si>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</si>
  <si>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</si>
  <si>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</si>
  <si>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</si>
  <si>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</si>
  <si>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</si>
  <si>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</si>
  <si>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</si>
  <si>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</si>
  <si>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</si>
  <si>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</si>
  <si>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</si>
  <si>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</si>
  <si>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</si>
  <si>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</si>
  <si>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</si>
  <si>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</si>
  <si>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</si>
  <si>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</si>
  <si>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</si>
  <si>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</si>
  <si>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</si>
  <si>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</si>
  <si>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</si>
  <si>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</si>
  <si>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</si>
  <si>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</si>
  <si>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</si>
  <si>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</si>
  <si>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</si>
  <si>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</si>
  <si>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</si>
  <si>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</si>
  <si>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</si>
  <si>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</si>
  <si>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</si>
  <si>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</si>
  <si>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</si>
  <si>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</si>
  <si>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</si>
  <si>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</si>
  <si>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</si>
  <si>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</si>
  <si>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</si>
  <si>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</si>
  <si>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</si>
  <si>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</si>
  <si>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</si>
  <si>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</si>
  <si>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</si>
  <si>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</si>
  <si>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</si>
  <si>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</si>
  <si>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</si>
  <si>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</si>
  <si>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</si>
  <si>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</si>
  <si>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</si>
  <si>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</si>
  <si>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</si>
  <si>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</si>
  <si>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</si>
  <si>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</si>
  <si>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</si>
  <si>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</si>
  <si>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</si>
  <si>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</si>
  <si>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</si>
  <si>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</si>
  <si>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</si>
  <si>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</si>
  <si>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</si>
  <si>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</si>
  <si>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</si>
  <si>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</si>
  <si>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</si>
  <si>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</si>
  <si>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</si>
  <si>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</si>
  <si>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</si>
  <si>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</si>
  <si>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</si>
  <si>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</si>
  <si>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</si>
  <si>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</si>
  <si>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</si>
  <si>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</si>
  <si>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</si>
  <si>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</si>
  <si>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</si>
  <si>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</si>
  <si>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</si>
  <si>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</si>
  <si>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</si>
  <si>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</si>
  <si>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</si>
  <si>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</si>
  <si>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</si>
  <si>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</si>
  <si>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</si>
  <si>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</si>
  <si>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</si>
  <si>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</si>
  <si>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</si>
  <si>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</si>
  <si>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</si>
  <si>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</si>
  <si>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</si>
  <si>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</si>
  <si>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</si>
  <si>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</si>
  <si>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</si>
  <si>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</si>
  <si>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</si>
  <si>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</si>
  <si>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</si>
  <si>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</si>
  <si>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</si>
  <si>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</si>
  <si>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</si>
  <si>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</si>
  <si>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</si>
  <si>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</si>
  <si>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</si>
  <si>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</si>
  <si>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</si>
  <si>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</si>
  <si>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</si>
  <si>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</si>
  <si>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</si>
  <si>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</si>
  <si>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</si>
  <si>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</si>
  <si>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</si>
  <si>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</si>
  <si>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</si>
  <si>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</si>
  <si>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</si>
  <si>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</si>
  <si>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</si>
  <si>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</si>
  <si>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</si>
  <si>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</si>
  <si>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</si>
  <si>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</si>
  <si>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</si>
  <si>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</si>
  <si>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</si>
  <si>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</si>
  <si>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</si>
  <si>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</si>
  <si>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</si>
  <si>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</si>
  <si>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</si>
  <si>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</si>
  <si>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</si>
  <si>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</si>
  <si>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</si>
  <si>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</si>
  <si>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</si>
  <si>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</si>
  <si>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</si>
  <si>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</si>
  <si>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</si>
  <si>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</si>
  <si>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</si>
  <si>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</si>
  <si>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</si>
  <si>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</si>
  <si>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</si>
  <si>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</si>
  <si>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</si>
  <si>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</si>
  <si>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</si>
  <si>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</si>
  <si>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</si>
  <si>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</si>
  <si>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</si>
  <si>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</si>
  <si>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</si>
  <si>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</si>
  <si>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</si>
  <si>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</si>
  <si>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</si>
  <si>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</si>
  <si>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</si>
  <si>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</si>
  <si>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</si>
  <si>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</si>
  <si>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</si>
  <si>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</si>
  <si>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</si>
  <si>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</si>
  <si>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</si>
  <si>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</si>
  <si>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</si>
  <si>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</si>
  <si>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</si>
  <si>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</si>
  <si>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</si>
  <si>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</si>
  <si>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</si>
  <si>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</si>
  <si>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</si>
  <si>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</si>
  <si>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</si>
  <si>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</si>
  <si>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</si>
  <si>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</si>
  <si>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</si>
  <si>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</si>
  <si>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</si>
  <si>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</si>
  <si>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</si>
  <si>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</si>
  <si>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</si>
  <si>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</si>
  <si>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</si>
  <si>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</si>
  <si>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</si>
  <si>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</si>
  <si>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</si>
  <si>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</si>
  <si>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</si>
  <si>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</si>
  <si>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</si>
  <si>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</si>
  <si>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</si>
  <si>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</si>
  <si>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</si>
  <si>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</si>
  <si>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</si>
  <si>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</si>
  <si>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</si>
  <si>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</si>
  <si>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</si>
  <si>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</si>
  <si>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</si>
  <si>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</si>
  <si>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</si>
  <si>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</si>
  <si>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</si>
  <si>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</si>
  <si>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</si>
  <si>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</si>
  <si>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</si>
  <si>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</si>
  <si>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</si>
  <si>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</si>
  <si>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</si>
  <si>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</si>
  <si>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</si>
  <si>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</si>
  <si>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</si>
  <si>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</si>
  <si>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</si>
  <si>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</si>
  <si>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</si>
  <si>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</si>
  <si>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</si>
  <si>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</si>
  <si>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</si>
  <si>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</si>
  <si>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</si>
  <si>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</si>
  <si>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</si>
  <si>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</si>
  <si>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</si>
  <si>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</si>
  <si>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</si>
  <si>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</si>
  <si>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</si>
  <si>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</si>
  <si>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</si>
  <si>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</si>
  <si>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</si>
  <si>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</si>
  <si>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</si>
  <si>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</si>
  <si>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</si>
  <si>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</si>
  <si>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</si>
  <si>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</si>
  <si>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</si>
  <si>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</si>
  <si>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</si>
  <si>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</si>
  <si>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</si>
  <si>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</si>
  <si>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</si>
  <si>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</si>
  <si>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</si>
  <si>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</si>
  <si>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</si>
  <si>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</si>
  <si>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</si>
  <si>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</si>
  <si>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</si>
  <si>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</si>
  <si>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</si>
  <si>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</si>
  <si>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</si>
  <si>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</si>
  <si>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</si>
  <si>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</si>
  <si>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</si>
  <si>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</si>
  <si>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</si>
  <si>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</si>
  <si>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</si>
  <si>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</si>
  <si>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</si>
  <si>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</si>
  <si>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</si>
  <si>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</si>
  <si>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</si>
  <si>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</si>
  <si>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</si>
  <si>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</si>
  <si>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</si>
  <si>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</si>
  <si>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</si>
  <si>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</si>
  <si>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</si>
  <si>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</si>
  <si>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</si>
  <si>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</si>
  <si>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</si>
  <si>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</si>
  <si>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</si>
  <si>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</si>
  <si>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</si>
  <si>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</si>
  <si>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</si>
  <si>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</si>
  <si>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</si>
  <si>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</si>
  <si>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</si>
  <si>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</si>
  <si>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</si>
  <si>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</si>
  <si>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</si>
  <si>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</si>
  <si>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</si>
  <si>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</si>
  <si>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</si>
  <si>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</si>
  <si>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</si>
  <si>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</si>
  <si>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</si>
  <si>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</si>
  <si>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</si>
  <si>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</si>
  <si>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</si>
  <si>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</si>
  <si>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</si>
  <si>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</si>
  <si>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</si>
  <si>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</si>
  <si>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</si>
  <si>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</si>
  <si>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</si>
  <si>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</si>
  <si>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</si>
  <si>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</si>
  <si>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</si>
  <si>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</si>
  <si>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</si>
  <si>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</si>
  <si>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</si>
  <si>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</si>
  <si>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</si>
  <si>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</si>
  <si>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</si>
  <si>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</si>
  <si>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</si>
  <si>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</si>
  <si>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</si>
  <si>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</si>
  <si>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</si>
  <si>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</si>
  <si>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</si>
  <si>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</si>
  <si>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</si>
  <si>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</si>
  <si>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</si>
  <si>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</si>
  <si>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</si>
  <si>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</si>
  <si>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</si>
  <si>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</si>
  <si>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</si>
  <si>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</si>
  <si>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</si>
  <si>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</si>
  <si>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</si>
  <si>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</si>
  <si>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</si>
  <si>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</si>
  <si>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</si>
  <si>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</si>
  <si>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</si>
  <si>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</si>
  <si>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</si>
  <si>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</si>
  <si>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</si>
  <si>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</si>
  <si>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</si>
  <si>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</si>
  <si>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</si>
  <si>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</si>
  <si>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</si>
  <si>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</si>
  <si>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</si>
  <si>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</si>
  <si>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</si>
  <si>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</si>
  <si>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</si>
  <si>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</si>
  <si>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</si>
  <si>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</si>
  <si>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</si>
  <si>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</si>
  <si>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</si>
  <si>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</si>
  <si>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</si>
  <si>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</si>
  <si>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</si>
  <si>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</si>
  <si>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</si>
  <si>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</si>
  <si>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</si>
  <si>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</si>
  <si>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</si>
  <si>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</si>
  <si>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</si>
  <si>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</si>
  <si>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</si>
  <si>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</si>
  <si>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</si>
  <si>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</si>
  <si>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</si>
  <si>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</si>
  <si>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</si>
  <si>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</si>
  <si>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</si>
  <si>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</si>
  <si>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</si>
  <si>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</si>
  <si>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</si>
  <si>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</si>
  <si>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</si>
  <si>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</si>
  <si>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</si>
  <si>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</si>
  <si>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</si>
  <si>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</si>
  <si>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</si>
  <si>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</si>
  <si>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</si>
  <si>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</si>
  <si>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</si>
  <si>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</si>
  <si>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</si>
  <si>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</si>
  <si>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</si>
  <si>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</si>
  <si>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</si>
  <si>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</si>
  <si>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</si>
  <si>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</si>
  <si>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</si>
  <si>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</si>
  <si>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</si>
  <si>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</si>
  <si>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</si>
  <si>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</si>
  <si>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</si>
  <si>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</si>
  <si>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</si>
  <si>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</si>
  <si>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</si>
  <si>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</si>
  <si>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</si>
  <si>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</si>
  <si>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</si>
  <si>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</si>
  <si>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</si>
  <si>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</si>
  <si>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</si>
  <si>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</si>
  <si>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</si>
  <si>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</si>
  <si>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</si>
  <si>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</si>
  <si>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</si>
  <si>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</si>
  <si>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</si>
  <si>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</si>
  <si>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</si>
  <si>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</si>
  <si>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</si>
  <si>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</si>
  <si>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</si>
  <si>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</si>
  <si>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</si>
  <si>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</si>
  <si>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</si>
  <si>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</si>
  <si>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</si>
  <si>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</si>
  <si>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</si>
  <si>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</si>
  <si>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</si>
  <si>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</si>
  <si>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</si>
  <si>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</si>
  <si>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</si>
  <si>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</si>
  <si>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</si>
  <si>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</si>
  <si>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</si>
  <si>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</si>
  <si>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</si>
  <si>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</si>
  <si>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</si>
  <si>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</si>
  <si>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</si>
  <si>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</si>
  <si>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</si>
  <si>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</si>
  <si>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</si>
  <si>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</si>
  <si>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</si>
  <si>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</si>
  <si>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</si>
  <si>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</si>
  <si>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</si>
  <si>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</si>
  <si>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</si>
  <si>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</si>
  <si>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</si>
  <si>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</si>
  <si>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</si>
  <si>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</si>
  <si>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</si>
  <si>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</si>
  <si>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</si>
  <si>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</si>
  <si>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</si>
  <si>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</si>
  <si>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</si>
  <si>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</si>
  <si>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</si>
  <si>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</si>
  <si>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</si>
  <si>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</si>
  <si>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</si>
  <si>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</si>
  <si>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</si>
  <si>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</si>
  <si>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</si>
  <si>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</si>
  <si>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</si>
  <si>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</si>
  <si>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</si>
  <si>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</si>
  <si>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</si>
  <si>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</si>
  <si>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</si>
  <si>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</si>
  <si>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</si>
  <si>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</si>
  <si>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</si>
  <si>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</si>
  <si>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</si>
  <si>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</si>
  <si>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</si>
  <si>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</si>
  <si>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</si>
  <si>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</si>
  <si>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</si>
  <si>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</si>
  <si>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</si>
  <si>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</si>
  <si>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</si>
  <si>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</si>
  <si>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</si>
  <si>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</si>
  <si>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</si>
  <si>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</si>
  <si>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</si>
  <si>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</si>
  <si>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</si>
  <si>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</si>
  <si>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</si>
  <si>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</si>
  <si>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</si>
  <si>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</si>
  <si>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</si>
  <si>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</si>
  <si>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</si>
  <si>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</si>
  <si>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</si>
  <si>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</si>
  <si>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</si>
  <si>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</si>
  <si>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</si>
  <si>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</si>
  <si>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</si>
  <si>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</si>
  <si>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</si>
  <si>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</si>
  <si>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</si>
  <si>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</si>
  <si>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</si>
  <si>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</si>
  <si>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</si>
  <si>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</si>
  <si>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</si>
  <si>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</si>
  <si>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</si>
  <si>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</si>
  <si>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</si>
  <si>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</si>
  <si>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</si>
  <si>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</si>
  <si>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</si>
  <si>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</si>
  <si>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</si>
  <si>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</si>
  <si>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</si>
  <si>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</si>
  <si>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</si>
  <si>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</si>
  <si>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</si>
  <si>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</si>
  <si>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</si>
  <si>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</si>
  <si>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</si>
  <si>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</si>
  <si>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</si>
  <si>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</si>
  <si>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</si>
  <si>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</si>
  <si>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</si>
  <si>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</si>
  <si>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</si>
  <si>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</si>
  <si>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</si>
  <si>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</si>
  <si>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</si>
  <si>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</si>
  <si>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</si>
  <si>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</si>
  <si>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</si>
  <si>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</si>
  <si>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</si>
  <si>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</si>
  <si>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</si>
  <si>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</si>
  <si>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</si>
  <si>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</si>
  <si>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</si>
  <si>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</si>
  <si>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</si>
  <si>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</si>
  <si>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</si>
  <si>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</si>
  <si>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</si>
  <si>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</si>
  <si>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</si>
  <si>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</si>
  <si>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</si>
  <si>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</si>
  <si>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</si>
  <si>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</si>
  <si>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</si>
  <si>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</si>
  <si>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</si>
  <si>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</si>
  <si>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</si>
  <si>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</si>
  <si>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</si>
  <si>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</si>
  <si>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</si>
  <si>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</si>
  <si>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</si>
  <si>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</si>
  <si>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</si>
  <si>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</si>
  <si>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</si>
  <si>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</si>
  <si>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</si>
  <si>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</si>
  <si>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</si>
  <si>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</si>
  <si>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</si>
  <si>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</si>
  <si>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</si>
  <si>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</si>
  <si>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</si>
  <si>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</si>
  <si>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</si>
  <si>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</si>
  <si>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</si>
  <si>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</si>
  <si>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</si>
  <si>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</si>
  <si>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</si>
  <si>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</si>
  <si>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</si>
  <si>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</si>
  <si>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</si>
  <si>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</si>
  <si>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</si>
  <si>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</si>
  <si>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</si>
  <si>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</si>
  <si>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</si>
  <si>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</si>
  <si>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</si>
  <si>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</si>
  <si>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</si>
  <si>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</si>
  <si>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</si>
  <si>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</si>
  <si>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</si>
  <si>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</si>
  <si>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</si>
  <si>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</si>
  <si>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</si>
  <si>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</si>
  <si>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</si>
  <si>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</si>
  <si>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</si>
  <si>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</si>
  <si>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</si>
  <si>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</si>
  <si>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</si>
  <si>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</si>
  <si>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</si>
  <si>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</si>
  <si>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</si>
  <si>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</si>
  <si>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</si>
  <si>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</si>
  <si>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</si>
  <si>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</si>
  <si>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</si>
  <si>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</si>
  <si>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</si>
  <si>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</si>
  <si>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</si>
  <si>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</si>
  <si>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</si>
  <si>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</si>
  <si>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</si>
  <si>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</si>
  <si>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</si>
  <si>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</si>
  <si>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</si>
  <si>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</si>
  <si>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</si>
  <si>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</si>
  <si>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</si>
  <si>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</si>
  <si>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</si>
  <si>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</si>
  <si>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</si>
  <si>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</si>
  <si>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</si>
  <si>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</si>
  <si>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</si>
  <si>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</si>
  <si>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</si>
  <si>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</si>
  <si>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</si>
  <si>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</si>
  <si>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</si>
  <si>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</si>
  <si>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</si>
  <si>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</si>
  <si>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</si>
  <si>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</si>
  <si>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</si>
  <si>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</si>
  <si>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</si>
  <si>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</si>
  <si>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</si>
  <si>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</si>
  <si>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</si>
  <si>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</si>
  <si>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</si>
  <si>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</si>
  <si>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</si>
  <si>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</si>
  <si>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</si>
  <si>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</si>
  <si>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</si>
  <si>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</si>
  <si>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</si>
  <si>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</si>
  <si>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</si>
  <si>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</si>
  <si>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</si>
  <si>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</si>
  <si>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</si>
  <si>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</si>
  <si>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</si>
  <si>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</si>
  <si>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</si>
  <si>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</si>
  <si>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</si>
  <si>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</si>
  <si>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</si>
  <si>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</si>
  <si>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</si>
  <si>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</si>
  <si>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</si>
  <si>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</si>
  <si>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</si>
  <si>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</si>
  <si>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</si>
  <si>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</si>
  <si>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</si>
  <si>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</si>
  <si>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</si>
  <si>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</si>
  <si>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</si>
  <si>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</si>
  <si>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</si>
  <si>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</si>
  <si>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</si>
  <si>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</si>
  <si>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</si>
  <si>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</si>
  <si>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</si>
  <si>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</si>
  <si>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</si>
  <si>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</si>
  <si>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</si>
  <si>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</si>
  <si>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</si>
  <si>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</si>
  <si>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</si>
  <si>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</si>
  <si>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</si>
  <si>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</si>
  <si>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</si>
  <si>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</si>
  <si>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</si>
  <si>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</si>
  <si>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</si>
  <si>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</si>
  <si>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</si>
  <si>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</si>
  <si>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</si>
  <si>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</si>
  <si>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</si>
  <si>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</si>
  <si>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</si>
  <si>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</si>
  <si>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</si>
  <si>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</si>
  <si>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</si>
  <si>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</si>
  <si>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</si>
  <si>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</si>
  <si>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</si>
  <si>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</si>
  <si>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</si>
  <si>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</si>
  <si>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</si>
  <si>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</si>
  <si>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</si>
  <si>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</si>
  <si>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</si>
  <si>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</si>
  <si>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</si>
  <si>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</si>
  <si>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</si>
  <si>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</si>
  <si>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</si>
  <si>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</si>
  <si>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</si>
  <si>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</si>
  <si>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</si>
  <si>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</si>
  <si>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</si>
  <si>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</si>
  <si>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</si>
  <si>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</si>
  <si>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</si>
  <si>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</si>
  <si>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</si>
  <si>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</si>
  <si>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</si>
  <si>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</si>
  <si>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</si>
  <si>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</si>
  <si>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</si>
  <si>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</si>
  <si>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</si>
  <si>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</si>
  <si>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</si>
  <si>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</si>
  <si>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</si>
  <si>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</si>
  <si>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</si>
  <si>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</si>
  <si>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</si>
  <si>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</si>
  <si>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</si>
  <si>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</si>
  <si>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</si>
  <si>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</si>
  <si>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</si>
  <si>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</si>
  <si>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</si>
  <si>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</si>
  <si>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</si>
  <si>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</si>
  <si>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</si>
  <si>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</si>
  <si>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</si>
  <si>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</si>
  <si>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</si>
  <si>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</si>
  <si>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</si>
  <si>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</si>
  <si>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</si>
  <si>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</si>
  <si>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</si>
  <si>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</si>
  <si>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</si>
  <si>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</si>
  <si>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</si>
  <si>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</si>
  <si>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</si>
  <si>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</si>
  <si>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</si>
  <si>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</si>
  <si>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</si>
  <si>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</si>
  <si>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</si>
  <si>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</si>
  <si>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</si>
  <si>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</si>
  <si>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</si>
  <si>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</si>
  <si>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</si>
  <si>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</si>
  <si>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</si>
  <si>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</si>
  <si>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</si>
  <si>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</si>
  <si>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</si>
  <si>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</si>
  <si>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</si>
  <si>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</si>
  <si>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</si>
  <si>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</si>
  <si>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</si>
  <si>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</si>
  <si>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</si>
  <si>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</si>
  <si>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</si>
  <si>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</si>
  <si>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</si>
  <si>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</si>
  <si>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</si>
  <si>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</si>
  <si>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</si>
  <si>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</si>
  <si>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</si>
  <si>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</si>
  <si>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</si>
  <si>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</si>
  <si>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</si>
  <si>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</si>
  <si>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</si>
  <si>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</si>
  <si>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</si>
  <si>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</si>
  <si>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</si>
  <si>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</si>
  <si>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</si>
  <si>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</si>
  <si>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</si>
  <si>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</si>
  <si>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</si>
  <si>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</si>
  <si>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</si>
  <si>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</si>
  <si>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</si>
  <si>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</si>
  <si>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</si>
  <si>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</si>
  <si>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</si>
  <si>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</si>
  <si>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</si>
  <si>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</si>
  <si>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</si>
  <si>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</si>
  <si>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</si>
  <si>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</si>
  <si>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</si>
  <si>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</si>
  <si>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</si>
  <si>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</si>
  <si>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</si>
  <si>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</si>
  <si>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</si>
  <si>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</si>
  <si>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</si>
  <si>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</si>
  <si>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</si>
  <si>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</si>
  <si>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</si>
  <si>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</si>
  <si>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</si>
  <si>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</si>
  <si>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</si>
  <si>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</si>
  <si>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</si>
  <si>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</si>
  <si>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</si>
  <si>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</si>
  <si>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</si>
  <si>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</si>
  <si>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</si>
  <si>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</si>
  <si>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</si>
  <si>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</si>
  <si>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</si>
  <si>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</si>
  <si>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</si>
  <si>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</si>
  <si>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</si>
  <si>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</si>
  <si>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</si>
  <si>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</si>
  <si>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</si>
  <si>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</si>
  <si>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</si>
  <si>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</si>
  <si>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</si>
  <si>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</si>
  <si>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</si>
  <si>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</si>
  <si>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</si>
  <si>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</si>
  <si>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</si>
  <si>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</si>
  <si>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</si>
  <si>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</si>
  <si>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</si>
  <si>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</si>
  <si>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</si>
  <si>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</si>
  <si>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</si>
  <si>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</si>
  <si>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</si>
  <si>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</si>
  <si>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</si>
  <si>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</si>
  <si>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</si>
  <si>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</si>
  <si>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</si>
  <si>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</si>
  <si>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</si>
  <si>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</si>
  <si>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</si>
  <si>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</si>
  <si>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</si>
  <si>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</si>
  <si>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</si>
  <si>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</si>
  <si>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</si>
  <si>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</si>
  <si>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</si>
  <si>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</si>
  <si>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</si>
  <si>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</si>
  <si>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</si>
  <si>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</si>
  <si>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</si>
  <si>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</si>
  <si>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</si>
  <si>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</si>
  <si>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</si>
  <si>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</si>
  <si>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</si>
  <si>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</si>
  <si>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</si>
  <si>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</si>
  <si>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</si>
  <si>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</si>
  <si>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</si>
  <si>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</si>
  <si>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</si>
  <si>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</si>
  <si>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</si>
  <si>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</si>
  <si>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</si>
  <si>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</si>
  <si>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</si>
  <si>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</si>
  <si>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</si>
  <si>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</si>
  <si>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</si>
  <si>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</si>
  <si>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</si>
  <si>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</si>
  <si>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</si>
  <si>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</si>
  <si>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</si>
  <si>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</si>
  <si>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</si>
  <si>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</si>
  <si>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</si>
  <si>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</si>
  <si>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</si>
  <si>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</si>
  <si>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</si>
  <si>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</si>
  <si>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</si>
  <si>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</si>
  <si>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</si>
  <si>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</si>
  <si>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</si>
  <si>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</si>
  <si>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</si>
  <si>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</si>
  <si>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</si>
  <si>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</si>
  <si>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</si>
  <si>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</si>
  <si>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</si>
  <si>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</si>
  <si>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</si>
  <si>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</si>
  <si>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</si>
  <si>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</si>
  <si>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</si>
  <si>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</si>
  <si>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</si>
  <si>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</si>
  <si>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</si>
  <si>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</si>
  <si>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</si>
  <si>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</si>
  <si>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</si>
  <si>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</si>
  <si>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</si>
  <si>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</si>
  <si>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</si>
  <si>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</si>
  <si>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</si>
  <si>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</si>
  <si>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</si>
  <si>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</si>
  <si>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</si>
  <si>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</si>
  <si>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</si>
  <si>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</si>
  <si>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</si>
  <si>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</si>
  <si>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</si>
  <si>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</si>
  <si>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</si>
  <si>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</si>
  <si>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</si>
  <si>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</si>
  <si>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</si>
  <si>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</si>
  <si>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</si>
  <si>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</si>
  <si>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</si>
  <si>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</si>
  <si>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</si>
  <si>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</si>
  <si>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</si>
  <si>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</si>
  <si>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</si>
  <si>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</si>
  <si>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</si>
  <si>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</si>
  <si>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</si>
  <si>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</si>
  <si>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</si>
  <si>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</si>
  <si>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</si>
  <si>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</si>
  <si>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</si>
  <si>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</si>
  <si>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</si>
  <si>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</si>
  <si>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</si>
  <si>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</si>
  <si>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</si>
  <si>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</si>
  <si>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</si>
  <si>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</si>
  <si>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</si>
  <si>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</si>
  <si>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</si>
  <si>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</si>
  <si>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</si>
  <si>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</si>
  <si>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</si>
  <si>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</si>
  <si>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</si>
  <si>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</si>
  <si>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</si>
  <si>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</si>
  <si>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</si>
  <si>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</si>
  <si>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</si>
  <si>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</si>
  <si>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</si>
  <si>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</si>
  <si>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</si>
  <si>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</si>
  <si>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</si>
  <si>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</si>
  <si>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</si>
  <si>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</si>
  <si>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</si>
  <si>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</si>
  <si>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</si>
  <si>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</si>
  <si>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</si>
  <si>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</si>
  <si>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</si>
  <si>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</si>
  <si>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</si>
  <si>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</si>
  <si>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</si>
  <si>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</si>
  <si>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</si>
  <si>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</si>
  <si>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</si>
  <si>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</si>
  <si>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</si>
  <si>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</si>
  <si>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</si>
  <si>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</si>
  <si>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</si>
  <si>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</si>
  <si>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</si>
  <si>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</si>
  <si>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</si>
  <si>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</si>
  <si>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</si>
  <si>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</si>
  <si>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</si>
  <si>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</si>
  <si>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</si>
  <si>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</si>
  <si>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</si>
  <si>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</si>
  <si>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</si>
  <si>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</si>
  <si>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</si>
  <si>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</si>
  <si>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</si>
  <si>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</si>
  <si>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</si>
  <si>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</si>
  <si>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</si>
  <si>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</si>
  <si>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</si>
  <si>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</si>
  <si>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</si>
  <si>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</si>
  <si>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</si>
  <si>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</si>
  <si>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</si>
  <si>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</si>
  <si>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</si>
  <si>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</si>
  <si>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</si>
  <si>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</si>
  <si>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</si>
  <si>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2021-5-05003772020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</si>
</sst>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4"/>
    </row>
    <row r="4" spans="1:20" ht="24.75" customHeight="1" thickBot="1" x14ac:dyDescent="0.3">
      <c r="A4" s="10"/>
      <c r="B4" s="12"/>
      <c r="C4" s="227"/>
      <c r="D4" s="228"/>
      <c r="E4" s="228"/>
      <c r="F4" s="228"/>
      <c r="G4" s="228"/>
      <c r="H4" s="228"/>
      <c r="I4" s="228"/>
      <c r="J4" s="228"/>
      <c r="K4" s="228"/>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36</v>
      </c>
      <c r="I15" s="32" t="s">
        <v>2624</v>
      </c>
      <c r="J15" s="108" t="s">
        <v>2626</v>
      </c>
      <c r="L15" s="229" t="s">
        <v>8</v>
      </c>
      <c r="M15" s="22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8"/>
      <c r="I20" s="119" t="s">
        <v>36</v>
      </c>
      <c r="J20" s="119" t="s">
        <v>50</v>
      </c>
      <c r="K20" s="177">
        <v>1162122650</v>
      </c>
      <c r="L20" s="176"/>
      <c r="M20" s="176">
        <v>44561</v>
      </c>
      <c r="N20" s="133">
        <f>+(M20-L20)/30</f>
        <v>1485.3666666666666</v>
      </c>
      <c r="O20" s="136"/>
      <c r="U20" s="132"/>
      <c r="V20" s="105">
        <f ca="1">NOW()</f>
        <v>44194.693971990739</v>
      </c>
      <c r="W20" s="105">
        <f ca="1">NOW()</f>
        <v>44194.693971990739</v>
      </c>
    </row>
    <row r="21" spans="1:23" ht="30" customHeight="1" outlineLevel="1" x14ac:dyDescent="0.25">
      <c r="A21" s="9"/>
      <c r="B21" s="71"/>
      <c r="C21" s="5"/>
      <c r="D21" s="5"/>
      <c r="E21" s="5"/>
      <c r="F21" s="5"/>
      <c r="G21" s="5"/>
      <c r="H21" s="70"/>
      <c r="I21" s="119" t="s">
        <v>36</v>
      </c>
      <c r="J21" s="119" t="s">
        <v>51</v>
      </c>
      <c r="K21" s="175"/>
      <c r="L21" s="176"/>
      <c r="M21" s="176"/>
      <c r="N21" s="133">
        <f t="shared" ref="N21:N35" si="0">+(M21-L21)/30</f>
        <v>0</v>
      </c>
      <c r="O21" s="137"/>
    </row>
    <row r="22" spans="1:23" ht="30" customHeight="1" outlineLevel="1" x14ac:dyDescent="0.25">
      <c r="A22" s="9"/>
      <c r="B22" s="71"/>
      <c r="C22" s="5"/>
      <c r="D22" s="5"/>
      <c r="E22" s="5"/>
      <c r="F22" s="5"/>
      <c r="G22" s="5"/>
      <c r="H22" s="70"/>
      <c r="I22" s="119" t="s">
        <v>36</v>
      </c>
      <c r="J22" s="119" t="s">
        <v>150</v>
      </c>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 xml:space="preserve">FUNDACIÓN AMOR POR MI PUEBLO </v>
      </c>
      <c r="C38" s="243"/>
      <c r="D38" s="243"/>
      <c r="E38" s="243"/>
      <c r="F38" s="243"/>
      <c r="G38" s="5"/>
      <c r="H38" s="130"/>
      <c r="I38" s="252" t="s">
        <v>2696</v>
      </c>
      <c r="J38" s="253"/>
      <c r="K38" s="253"/>
      <c r="L38" s="253"/>
      <c r="M38" s="253"/>
      <c r="N38" s="253"/>
      <c r="O38" s="131"/>
    </row>
    <row r="39" spans="1:16" ht="42.95" customHeight="1" thickBot="1" x14ac:dyDescent="0.3">
      <c r="A39" s="10"/>
      <c r="B39" s="11"/>
      <c r="C39" s="11"/>
      <c r="D39" s="11"/>
      <c r="E39" s="11"/>
      <c r="F39" s="11"/>
      <c r="G39" s="11"/>
      <c r="H39" s="10"/>
      <c r="I39" s="238"/>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2669</v>
      </c>
      <c r="C179" s="196"/>
      <c r="D179" s="196"/>
      <c r="E179" s="169">
        <v>0.02</v>
      </c>
      <c r="F179" s="168">
        <v>0.01</v>
      </c>
      <c r="G179" s="163">
        <f>IF(F179&gt;0,SUM(E179+F179),"")</f>
        <v>0.03</v>
      </c>
      <c r="H179" s="5"/>
      <c r="I179" s="196" t="s">
        <v>2671</v>
      </c>
      <c r="J179" s="196"/>
      <c r="K179" s="196"/>
      <c r="L179" s="196"/>
      <c r="M179" s="170">
        <v>0.03</v>
      </c>
      <c r="O179" s="8"/>
      <c r="Q179" s="19"/>
      <c r="R179" s="157">
        <f>IF(M179&gt;0,SUM(L179+M179),"")</f>
        <v>0.03</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34863679.5</v>
      </c>
      <c r="F185" s="92"/>
      <c r="G185" s="93"/>
      <c r="H185" s="88"/>
      <c r="I185" s="90" t="s">
        <v>2627</v>
      </c>
      <c r="J185" s="164">
        <f>+SUM(M179:M183)</f>
        <v>0.03</v>
      </c>
      <c r="K185" s="241" t="s">
        <v>2628</v>
      </c>
      <c r="L185" s="241"/>
      <c r="M185" s="94">
        <f>+J185*(SUM(K20:K35))</f>
        <v>34863679.5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2020-12-29T21:42:04Z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