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Bolivar\"/>
    </mc:Choice>
  </mc:AlternateContent>
  <xr:revisionPtr revIDLastSave="0" documentId="13_ncr:1_{C65E8557-F0EA-4043-829C-30F76F2CF79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<sst xmlns="http://schemas.openxmlformats.org/spreadsheetml/2006/main" count="3079" uniqueCount="2698">
  <si>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</si>
  <si>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</si>
  <si>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</si>
  <si>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</si>
  <si>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</si>
  <si>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</si>
  <si>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</si>
  <si>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</si>
  <si>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</si>
  <si>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</si>
  <si>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</si>
  <si>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</si>
  <si>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</si>
  <si>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</si>
  <si>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</si>
  <si>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</si>
  <si>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</si>
  <si>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</si>
  <si>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</si>
  <si>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</si>
  <si>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</si>
  <si>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</si>
  <si>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</si>
  <si>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</si>
  <si>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</si>
  <si>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</si>
  <si>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</si>
  <si>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</si>
  <si>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</si>
  <si>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</si>
  <si>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</si>
  <si>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</si>
  <si>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</si>
  <si>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</si>
  <si>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</si>
  <si>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</si>
  <si>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</si>
  <si>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</si>
  <si>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</si>
  <si>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</si>
  <si>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</si>
  <si>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</si>
  <si>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</si>
  <si>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</si>
  <si>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</si>
  <si>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</si>
  <si>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</si>
  <si>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</si>
  <si>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</si>
  <si>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</si>
  <si>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</si>
  <si>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</si>
  <si>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</si>
  <si>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</si>
  <si>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</si>
  <si>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</si>
  <si>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</si>
  <si>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</si>
  <si>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</si>
  <si>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</si>
  <si>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</si>
  <si>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</si>
  <si>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</si>
  <si>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</si>
  <si>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</si>
  <si>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</si>
  <si>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</si>
  <si>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</si>
  <si>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</si>
  <si>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</si>
  <si>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</si>
  <si>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</si>
  <si>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</si>
  <si>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</si>
  <si>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</si>
  <si>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</si>
  <si>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</si>
  <si>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</si>
  <si>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</si>
  <si>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</si>
  <si>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</si>
  <si>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</si>
  <si>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</si>
  <si>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</si>
  <si>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</si>
  <si>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</si>
  <si>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</si>
  <si>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</si>
  <si>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</si>
  <si>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</si>
  <si>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</si>
  <si>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</si>
  <si>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</si>
  <si>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</si>
  <si>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</si>
  <si>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</si>
  <si>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</si>
  <si>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</si>
  <si>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</si>
  <si>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</si>
  <si>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</si>
  <si>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</si>
  <si>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</si>
  <si>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</si>
  <si>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</si>
  <si>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</si>
  <si>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</si>
  <si>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</si>
  <si>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</si>
  <si>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</si>
  <si>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</si>
  <si>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</si>
  <si>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</si>
  <si>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</si>
  <si>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</si>
  <si>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</si>
  <si>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</si>
  <si>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</si>
  <si>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</si>
  <si>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</si>
  <si>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</si>
  <si>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</si>
  <si>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</si>
  <si>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</si>
  <si>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</si>
  <si>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</si>
  <si>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</si>
  <si>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</si>
  <si>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</si>
  <si>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</si>
  <si>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</si>
  <si>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</si>
  <si>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</si>
  <si>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</si>
  <si>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</si>
  <si>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</si>
  <si>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</si>
  <si>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</si>
  <si>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</si>
  <si>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</si>
  <si>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</si>
  <si>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</si>
  <si>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</si>
  <si>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</si>
  <si>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</si>
  <si>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</si>
  <si>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</si>
  <si>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</si>
  <si>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</si>
  <si>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</si>
  <si>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</si>
  <si>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</si>
  <si>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</si>
  <si>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</si>
  <si>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</si>
  <si>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</si>
  <si>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</si>
  <si>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</si>
  <si>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</si>
  <si>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</si>
  <si>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</si>
  <si>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</si>
  <si>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</si>
  <si>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</si>
  <si>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</si>
  <si>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</si>
  <si>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</si>
  <si>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</si>
  <si>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</si>
  <si>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</si>
  <si>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</si>
  <si>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</si>
  <si>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</si>
  <si>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</si>
  <si>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</si>
  <si>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</si>
  <si>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</si>
  <si>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</si>
  <si>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</si>
  <si>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</si>
  <si>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</si>
  <si>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</si>
  <si>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</si>
  <si>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</si>
  <si>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</si>
  <si>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</si>
  <si>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</si>
  <si>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</si>
  <si>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</si>
  <si>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</si>
  <si>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</si>
  <si>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</si>
  <si>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</si>
  <si>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</si>
  <si>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</si>
  <si>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</si>
  <si>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</si>
  <si>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</si>
  <si>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</si>
  <si>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</si>
  <si>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</si>
  <si>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</si>
  <si>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</si>
  <si>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</si>
  <si>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</si>
  <si>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</si>
  <si>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</si>
  <si>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</si>
  <si>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</si>
  <si>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</si>
  <si>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</si>
  <si>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</si>
  <si>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</si>
  <si>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</si>
  <si>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</si>
  <si>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</si>
  <si>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</si>
  <si>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</si>
  <si>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</si>
  <si>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</si>
  <si>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</si>
  <si>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</si>
  <si>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</si>
  <si>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</si>
  <si>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</si>
  <si>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</si>
  <si>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</si>
  <si>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</si>
  <si>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</si>
  <si>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</si>
  <si>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</si>
  <si>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</si>
  <si>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</si>
  <si>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</si>
  <si>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</si>
  <si>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</si>
  <si>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</si>
  <si>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</si>
  <si>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</si>
  <si>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</si>
  <si>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</si>
  <si>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</si>
  <si>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</si>
  <si>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</si>
  <si>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</si>
  <si>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</si>
  <si>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</si>
  <si>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</si>
  <si>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</si>
  <si>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</si>
  <si>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</si>
  <si>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</si>
  <si>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</si>
  <si>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</si>
  <si>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</si>
  <si>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</si>
  <si>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</si>
  <si>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</si>
  <si>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</si>
  <si>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</si>
  <si>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</si>
  <si>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</si>
  <si>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</si>
  <si>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</si>
  <si>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</si>
  <si>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</si>
  <si>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</si>
  <si>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</si>
  <si>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</si>
  <si>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</si>
  <si>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</si>
  <si>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</si>
  <si>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</si>
  <si>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</si>
  <si>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</si>
  <si>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</si>
  <si>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</si>
  <si>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</si>
  <si>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</si>
  <si>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</si>
  <si>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</si>
  <si>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</si>
  <si>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</si>
  <si>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</si>
  <si>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</si>
  <si>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</si>
  <si>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</si>
  <si>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</si>
  <si>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</si>
  <si>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</si>
  <si>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</si>
  <si>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</si>
  <si>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</si>
  <si>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</si>
  <si>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</si>
  <si>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</si>
  <si>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</si>
  <si>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</si>
  <si>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</si>
  <si>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</si>
  <si>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</si>
  <si>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</si>
  <si>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</si>
  <si>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</si>
  <si>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</si>
  <si>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</si>
  <si>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</si>
  <si>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</si>
  <si>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</si>
  <si>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</si>
  <si>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</si>
  <si>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</si>
  <si>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</si>
  <si>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</si>
  <si>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</si>
  <si>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</si>
  <si>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</si>
  <si>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</si>
  <si>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</si>
  <si>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</si>
  <si>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</si>
  <si>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</si>
  <si>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</si>
  <si>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</si>
  <si>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</si>
  <si>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</si>
  <si>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</si>
  <si>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</si>
  <si>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</si>
  <si>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</si>
  <si>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</si>
  <si>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</si>
  <si>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</si>
  <si>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</si>
  <si>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</si>
  <si>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</si>
  <si>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</si>
  <si>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</si>
  <si>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</si>
  <si>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</si>
  <si>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</si>
  <si>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</si>
  <si>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</si>
  <si>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</si>
  <si>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</si>
  <si>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</si>
  <si>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</si>
  <si>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</si>
  <si>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</si>
  <si>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</si>
  <si>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</si>
  <si>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</si>
  <si>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</si>
  <si>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</si>
  <si>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</si>
  <si>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</si>
  <si>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</si>
  <si>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</si>
  <si>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</si>
  <si>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</si>
  <si>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</si>
  <si>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</si>
  <si>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</si>
  <si>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</si>
  <si>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</si>
  <si>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</si>
  <si>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</si>
  <si>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</si>
  <si>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</si>
  <si>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</si>
  <si>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</si>
  <si>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</si>
  <si>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</si>
  <si>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</si>
  <si>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</si>
  <si>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</si>
  <si>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</si>
  <si>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</si>
  <si>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</si>
  <si>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</si>
  <si>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</si>
  <si>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</si>
  <si>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</si>
  <si>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</si>
  <si>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</si>
  <si>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</si>
  <si>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</si>
  <si>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</si>
  <si>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</si>
  <si>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</si>
  <si>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</si>
  <si>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</si>
  <si>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</si>
  <si>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</si>
  <si>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</si>
  <si>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</si>
  <si>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</si>
  <si>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</si>
  <si>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</si>
  <si>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</si>
  <si>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</si>
  <si>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</si>
  <si>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</si>
  <si>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</si>
  <si>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</si>
  <si>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</si>
  <si>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</si>
  <si>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</si>
  <si>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</si>
  <si>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</si>
  <si>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</si>
  <si>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</si>
  <si>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</si>
  <si>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</si>
  <si>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</si>
  <si>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</si>
  <si>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</si>
  <si>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</si>
  <si>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</si>
  <si>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</si>
  <si>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</si>
  <si>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</si>
  <si>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</si>
  <si>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</si>
  <si>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</si>
  <si>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</si>
  <si>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</si>
  <si>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</si>
  <si>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</si>
  <si>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</si>
  <si>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</si>
  <si>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</si>
  <si>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</si>
  <si>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</si>
  <si>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</si>
  <si>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</si>
  <si>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</si>
  <si>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</si>
  <si>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</si>
  <si>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</si>
  <si>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</si>
  <si>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</si>
  <si>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</si>
  <si>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</si>
  <si>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</si>
  <si>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</si>
  <si>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</si>
  <si>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</si>
  <si>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</si>
  <si>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</si>
  <si>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</si>
  <si>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</si>
  <si>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</si>
  <si>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</si>
  <si>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</si>
  <si>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</si>
  <si>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</si>
  <si>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</si>
  <si>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</si>
  <si>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</si>
  <si>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</si>
  <si>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</si>
  <si>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</si>
  <si>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</si>
  <si>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</si>
  <si>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</si>
  <si>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</si>
  <si>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</si>
  <si>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</si>
  <si>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</si>
  <si>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</si>
  <si>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</si>
  <si>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</si>
  <si>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</si>
  <si>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</si>
  <si>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</si>
  <si>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</si>
  <si>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</si>
  <si>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</si>
  <si>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</si>
  <si>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</si>
  <si>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</si>
  <si>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</si>
  <si>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</si>
  <si>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</si>
  <si>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</si>
  <si>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</si>
  <si>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</si>
  <si>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</si>
  <si>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</si>
  <si>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</si>
  <si>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</si>
  <si>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</si>
  <si>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</si>
  <si>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</si>
  <si>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</si>
  <si>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</si>
  <si>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</si>
  <si>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</si>
  <si>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</si>
  <si>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</si>
  <si>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</si>
  <si>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</si>
  <si>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</si>
  <si>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</si>
  <si>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</si>
  <si>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</si>
  <si>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</si>
  <si>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</si>
  <si>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</si>
  <si>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</si>
  <si>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</si>
  <si>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</si>
  <si>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</si>
  <si>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</si>
  <si>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</si>
  <si>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</si>
  <si>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</si>
  <si>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</si>
  <si>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</si>
  <si>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</si>
  <si>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</si>
  <si>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</si>
  <si>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</si>
  <si>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</si>
  <si>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</si>
  <si>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</si>
  <si>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</si>
  <si>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</si>
  <si>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</si>
  <si>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</si>
  <si>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</si>
  <si>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</si>
  <si>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</si>
  <si>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</si>
  <si>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</si>
  <si>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</si>
  <si>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</si>
  <si>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</si>
  <si>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</si>
  <si>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</si>
  <si>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</si>
  <si>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</si>
  <si>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</si>
  <si>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</si>
  <si>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</si>
  <si>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</si>
  <si>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</si>
  <si>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</si>
  <si>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</si>
  <si>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</si>
  <si>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</si>
  <si>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</si>
  <si>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</si>
  <si>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</si>
  <si>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</si>
  <si>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</si>
  <si>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</si>
  <si>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</si>
  <si>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</si>
  <si>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</si>
  <si>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</si>
  <si>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</si>
  <si>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</si>
  <si>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</si>
  <si>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</si>
  <si>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</si>
  <si>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</si>
  <si>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</si>
  <si>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</si>
  <si>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</si>
  <si>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</si>
  <si>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</si>
  <si>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</si>
  <si>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</si>
  <si>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</si>
  <si>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</si>
  <si>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</si>
  <si>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</si>
  <si>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</si>
  <si>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</si>
  <si>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</si>
  <si>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</si>
  <si>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</si>
  <si>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</si>
  <si>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</si>
  <si>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</si>
  <si>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</si>
  <si>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</si>
  <si>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</si>
  <si>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</si>
  <si>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</si>
  <si>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</si>
  <si>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</si>
  <si>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</si>
  <si>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</si>
  <si>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</si>
  <si>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</si>
  <si>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</si>
  <si>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</si>
  <si>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</si>
  <si>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</si>
  <si>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</si>
  <si>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</si>
  <si>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</si>
  <si>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</si>
  <si>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</si>
  <si>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</si>
  <si>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</si>
  <si>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</si>
  <si>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</si>
  <si>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</si>
  <si>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</si>
  <si>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</si>
  <si>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</si>
  <si>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</si>
  <si>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</si>
  <si>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</si>
  <si>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</si>
  <si>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</si>
  <si>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</si>
  <si>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</si>
  <si>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</si>
  <si>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</si>
  <si>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</si>
  <si>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</si>
  <si>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</si>
  <si>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</si>
  <si>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</si>
  <si>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</si>
  <si>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</si>
  <si>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</si>
  <si>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</si>
  <si>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</si>
  <si>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</si>
  <si>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</si>
  <si>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</si>
  <si>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</si>
  <si>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</si>
  <si>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</si>
  <si>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</si>
  <si>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</si>
  <si>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</si>
  <si>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</si>
  <si>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</si>
  <si>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</si>
  <si>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</si>
  <si>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</si>
  <si>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</si>
  <si>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</si>
  <si>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</si>
  <si>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</si>
  <si>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</si>
  <si>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</si>
  <si>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</si>
  <si>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</si>
  <si>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</si>
  <si>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</si>
  <si>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</si>
  <si>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</si>
  <si>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</si>
  <si>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</si>
  <si>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</si>
  <si>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</si>
  <si>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</si>
  <si>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</si>
  <si>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</si>
  <si>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</si>
  <si>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</si>
  <si>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</si>
  <si>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</si>
  <si>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</si>
  <si>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</si>
  <si>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</si>
  <si>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</si>
  <si>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</si>
  <si>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</si>
  <si>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</si>
  <si>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</si>
  <si>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</si>
  <si>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</si>
  <si>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</si>
  <si>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</si>
  <si>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</si>
  <si>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</si>
  <si>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</si>
  <si>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</si>
  <si>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</si>
  <si>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</si>
  <si>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</si>
  <si>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</si>
  <si>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</si>
  <si>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</si>
  <si>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</si>
  <si>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</si>
  <si>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</si>
  <si>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</si>
  <si>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</si>
  <si>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</si>
  <si>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</si>
  <si>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</si>
  <si>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</si>
  <si>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</si>
  <si>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</si>
  <si>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</si>
  <si>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</si>
  <si>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</si>
  <si>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</si>
  <si>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</si>
  <si>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</si>
  <si>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</si>
  <si>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</si>
  <si>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</si>
  <si>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</si>
  <si>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</si>
  <si>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</si>
  <si>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</si>
  <si>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</si>
  <si>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</si>
  <si>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</si>
  <si>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</si>
  <si>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</si>
  <si>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</si>
  <si>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</si>
  <si>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</si>
  <si>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</si>
  <si>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</si>
  <si>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</si>
  <si>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</si>
  <si>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</si>
  <si>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</si>
  <si>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</si>
  <si>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</si>
  <si>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</si>
  <si>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</si>
  <si>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</si>
  <si>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</si>
  <si>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</si>
  <si>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</si>
  <si>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</si>
  <si>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</si>
  <si>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</si>
  <si>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</si>
  <si>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</si>
  <si>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</si>
  <si>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</si>
  <si>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</si>
  <si>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</si>
  <si>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</si>
  <si>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</si>
  <si>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</si>
  <si>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</si>
  <si>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</si>
  <si>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</si>
  <si>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</si>
  <si>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</si>
  <si>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</si>
  <si>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</si>
  <si>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</si>
  <si>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</si>
  <si>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</si>
  <si>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</si>
  <si>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</si>
  <si>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</si>
  <si>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</si>
  <si>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</si>
  <si>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</si>
  <si>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</si>
  <si>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</si>
  <si>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</si>
  <si>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</si>
  <si>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</si>
  <si>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</si>
  <si>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</si>
  <si>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</si>
  <si>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</si>
  <si>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</si>
  <si>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</si>
  <si>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</si>
  <si>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</si>
  <si>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</si>
  <si>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</si>
  <si>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</si>
  <si>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</si>
  <si>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</si>
  <si>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</si>
  <si>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</si>
  <si>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</si>
  <si>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</si>
  <si>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</si>
  <si>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</si>
  <si>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</si>
  <si>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</si>
  <si>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</si>
  <si>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</si>
  <si>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</si>
  <si>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</si>
  <si>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</si>
  <si>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</si>
  <si>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</si>
  <si>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</si>
  <si>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</si>
  <si>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</si>
  <si>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</si>
  <si>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</si>
  <si>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</si>
  <si>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</si>
  <si>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</si>
  <si>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</si>
  <si>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</si>
  <si>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</si>
  <si>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</si>
  <si>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</si>
  <si>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</si>
  <si>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</si>
  <si>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</si>
  <si>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</si>
  <si>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</si>
  <si>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</si>
  <si>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</si>
  <si>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</si>
  <si>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</si>
  <si>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</si>
  <si>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</si>
  <si>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</si>
  <si>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</si>
  <si>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</si>
  <si>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</si>
  <si>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</si>
  <si>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</si>
  <si>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</si>
  <si>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</si>
  <si>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</si>
  <si>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</si>
  <si>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</si>
  <si>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</si>
  <si>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</si>
  <si>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</si>
  <si>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</si>
  <si>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</si>
  <si>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</si>
  <si>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</si>
  <si>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</si>
  <si>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</si>
  <si>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</si>
  <si>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</si>
  <si>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</si>
  <si>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</si>
  <si>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</si>
  <si>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</si>
  <si>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</si>
  <si>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</si>
  <si>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</si>
  <si>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</si>
  <si>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</si>
  <si>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</si>
  <si>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</si>
  <si>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</si>
  <si>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</si>
  <si>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</si>
  <si>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</si>
  <si>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</si>
  <si>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</si>
  <si>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</si>
  <si>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</si>
  <si>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</si>
  <si>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</si>
  <si>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</si>
  <si>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</si>
  <si>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</si>
  <si>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</si>
  <si>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</si>
  <si>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</si>
  <si>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</si>
  <si>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</si>
  <si>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</si>
  <si>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</si>
  <si>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</si>
  <si>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</si>
  <si>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</si>
  <si>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</si>
  <si>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</si>
  <si>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</si>
  <si>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</si>
  <si>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</si>
  <si>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</si>
  <si>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</si>
  <si>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</si>
  <si>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</si>
  <si>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</si>
  <si>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</si>
  <si>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</si>
  <si>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</si>
  <si>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</si>
  <si>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</si>
  <si>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</si>
  <si>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</si>
  <si>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</si>
  <si>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</si>
  <si>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</si>
  <si>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</si>
  <si>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</si>
  <si>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</si>
  <si>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</si>
  <si>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</si>
  <si>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</si>
  <si>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</si>
  <si>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</si>
  <si>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</si>
  <si>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</si>
  <si>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</si>
  <si>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</si>
  <si>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</si>
  <si>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</si>
  <si>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</si>
  <si>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</si>
  <si>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</si>
  <si>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</si>
  <si>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</si>
  <si>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</si>
  <si>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</si>
  <si>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</si>
  <si>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</si>
  <si>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</si>
  <si>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</si>
  <si>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</si>
  <si>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</si>
  <si>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</si>
  <si>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</si>
  <si>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</si>
  <si>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</si>
  <si>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</si>
  <si>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</si>
  <si>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</si>
  <si>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</si>
  <si>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</si>
  <si>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</si>
  <si>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</si>
  <si>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</si>
  <si>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</si>
  <si>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</si>
  <si>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</si>
  <si>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</si>
  <si>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</si>
  <si>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</si>
  <si>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</si>
  <si>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</si>
  <si>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</si>
  <si>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</si>
  <si>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</si>
  <si>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</si>
  <si>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</si>
  <si>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</si>
  <si>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</si>
  <si>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</si>
  <si>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</si>
  <si>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</si>
  <si>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</si>
  <si>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</si>
  <si>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</si>
  <si>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</si>
  <si>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</si>
  <si>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</si>
  <si>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</si>
  <si>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</si>
  <si>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</si>
  <si>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</si>
  <si>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</si>
  <si>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</si>
  <si>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</si>
  <si>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</si>
  <si>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</si>
  <si>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</si>
  <si>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</si>
  <si>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</si>
  <si>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</si>
  <si>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</si>
  <si>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</si>
  <si>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</si>
  <si>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</si>
  <si>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</si>
  <si>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</si>
  <si>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</si>
  <si>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</si>
  <si>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</si>
  <si>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</si>
  <si>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</si>
  <si>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</si>
  <si>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</si>
  <si>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</si>
  <si>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</si>
  <si>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</si>
  <si>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</si>
  <si>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</si>
  <si>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</si>
  <si>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</si>
  <si>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</si>
  <si>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</si>
  <si>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</si>
  <si>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</si>
  <si>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</si>
  <si>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</si>
  <si>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</si>
  <si>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</si>
  <si>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</si>
  <si>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</si>
  <si>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</si>
  <si>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</si>
  <si>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</si>
  <si>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</si>
  <si>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</si>
  <si>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</si>
  <si>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</si>
  <si>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</si>
  <si>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</si>
  <si>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</si>
  <si>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</si>
  <si>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</si>
  <si>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</si>
  <si>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</si>
  <si>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</si>
  <si>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</si>
  <si>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</si>
  <si>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</si>
  <si>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</si>
  <si>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</si>
  <si>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</si>
  <si>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</si>
  <si>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</si>
  <si>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</si>
  <si>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</si>
  <si>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</si>
  <si>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</si>
  <si>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</si>
  <si>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</si>
  <si>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</si>
  <si>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</si>
  <si>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</si>
  <si>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</si>
  <si>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</si>
  <si>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</si>
  <si>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</si>
  <si>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</si>
  <si>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</si>
  <si>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</si>
  <si>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</si>
  <si>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</si>
  <si>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</si>
  <si>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</si>
  <si>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</si>
  <si>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</si>
  <si>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</si>
  <si>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</si>
  <si>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</si>
  <si>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</si>
  <si>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</si>
  <si>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</si>
  <si>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</si>
  <si>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</si>
  <si>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</si>
  <si>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</si>
  <si>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</si>
  <si>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</si>
  <si>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</si>
  <si>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</si>
  <si>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</si>
  <si>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</si>
  <si>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</si>
  <si>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</si>
  <si>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</si>
  <si>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</si>
  <si>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</si>
  <si>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</si>
  <si>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</si>
  <si>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</si>
  <si>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</si>
  <si>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</si>
  <si>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</si>
  <si>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</si>
  <si>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</si>
  <si>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</si>
  <si>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</si>
  <si>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</si>
  <si>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</si>
  <si>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</si>
  <si>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</si>
  <si>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</si>
  <si>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</si>
  <si>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</si>
  <si>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</si>
  <si>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</si>
  <si>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</si>
  <si>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</si>
  <si>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</si>
  <si>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</si>
  <si>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</si>
  <si>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</si>
  <si>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</si>
  <si>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</si>
  <si>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</si>
  <si>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</si>
  <si>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</si>
  <si>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</si>
  <si>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</si>
  <si>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</si>
  <si>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</si>
  <si>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</si>
  <si>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</si>
  <si>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</si>
  <si>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</si>
  <si>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</si>
  <si>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</si>
  <si>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</si>
  <si>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</si>
  <si>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</si>
  <si>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</si>
  <si>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</si>
  <si>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</si>
  <si>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</si>
  <si>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</si>
  <si>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</si>
  <si>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</si>
  <si>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</si>
  <si>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</si>
  <si>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</si>
  <si>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</si>
  <si>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</si>
  <si>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</si>
  <si>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</si>
  <si>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</si>
  <si>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</si>
  <si>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</si>
  <si>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</si>
  <si>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</si>
  <si>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</si>
  <si>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</si>
  <si>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</si>
  <si>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</si>
  <si>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</si>
  <si>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</si>
  <si>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</si>
  <si>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</si>
  <si>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</si>
  <si>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</si>
  <si>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</si>
  <si>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</si>
  <si>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</si>
  <si>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</si>
  <si>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</si>
  <si>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</si>
  <si>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</si>
  <si>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</si>
  <si>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</si>
  <si>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</si>
  <si>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</si>
  <si>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</si>
  <si>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</si>
  <si>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</si>
  <si>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</si>
  <si>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</si>
  <si>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</si>
  <si>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</si>
  <si>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</si>
  <si>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</si>
  <si>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</si>
  <si>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</si>
  <si>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</si>
  <si>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</si>
  <si>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</si>
  <si>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</si>
  <si>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</si>
  <si>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</si>
  <si>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</si>
  <si>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</si>
  <si>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</si>
  <si>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</si>
  <si>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</si>
  <si>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</si>
  <si>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</si>
  <si>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</si>
  <si>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</si>
  <si>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</si>
  <si>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</si>
  <si>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</si>
  <si>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</si>
  <si>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</si>
  <si>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</si>
  <si>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</si>
  <si>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</si>
  <si>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</si>
  <si>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</si>
  <si>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</si>
  <si>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</si>
  <si>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</si>
  <si>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</si>
  <si>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</si>
  <si>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</si>
  <si>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</si>
  <si>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</si>
  <si>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</si>
  <si>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</si>
  <si>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</si>
  <si>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</si>
  <si>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</si>
  <si>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</si>
  <si>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</si>
  <si>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</si>
  <si>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</si>
  <si>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</si>
  <si>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</si>
  <si>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</si>
  <si>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</si>
  <si>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</si>
  <si>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</si>
  <si>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</si>
  <si>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</si>
  <si>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</si>
  <si>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</si>
  <si>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</si>
  <si>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</si>
  <si>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</si>
  <si>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</si>
  <si>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</si>
  <si>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</si>
  <si>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</si>
  <si>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</si>
  <si>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</si>
  <si>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</si>
  <si>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</si>
  <si>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</si>
  <si>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</si>
  <si>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</si>
  <si>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</si>
  <si>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</si>
  <si>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</si>
  <si>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</si>
  <si>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</si>
  <si>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</si>
  <si>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</si>
  <si>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</si>
  <si>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</si>
  <si>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</si>
  <si>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</si>
  <si>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</si>
  <si>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</si>
  <si>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</si>
  <si>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</si>
  <si>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</si>
  <si>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</si>
  <si>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</si>
  <si>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</si>
  <si>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</si>
  <si>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</si>
  <si>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</si>
  <si>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</si>
  <si>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</si>
  <si>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</si>
  <si>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</si>
  <si>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</si>
  <si>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</si>
  <si>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</si>
  <si>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</si>
  <si>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</si>
  <si>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</si>
  <si>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</si>
  <si>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</si>
  <si>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</si>
  <si>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</si>
  <si>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</si>
  <si>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</si>
  <si>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</si>
  <si>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</si>
  <si>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</si>
  <si>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</si>
  <si>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</si>
  <si>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</si>
  <si>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</si>
  <si>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</si>
  <si>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</si>
  <si>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</si>
  <si>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</si>
  <si>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</si>
  <si>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</si>
  <si>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</si>
  <si>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</si>
  <si>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</si>
  <si>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</si>
  <si>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</si>
  <si>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</si>
  <si>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</si>
  <si>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</si>
  <si>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</si>
  <si>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</si>
  <si>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</si>
  <si>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</si>
  <si>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</si>
  <si>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</si>
  <si>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</si>
  <si>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</si>
  <si>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</si>
  <si>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</si>
  <si>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</si>
  <si>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</si>
  <si>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</si>
  <si>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</si>
  <si>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</si>
  <si>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</si>
  <si>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</si>
  <si>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</si>
  <si>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</si>
  <si>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</si>
  <si>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</si>
  <si>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</si>
  <si>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</si>
  <si>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</si>
  <si>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</si>
  <si>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</si>
  <si>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</si>
  <si>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</si>
  <si>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</si>
  <si>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</si>
  <si>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</si>
  <si>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</si>
  <si>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</si>
  <si>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</si>
  <si>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</si>
  <si>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</si>
  <si>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</si>
  <si>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</si>
  <si>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</si>
  <si>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</si>
  <si>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</si>
  <si>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</si>
  <si>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</si>
  <si>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</si>
  <si>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</si>
  <si>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</si>
  <si>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</si>
  <si>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</si>
  <si>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</si>
  <si>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</si>
  <si>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</si>
  <si>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</si>
  <si>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</si>
  <si>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</si>
  <si>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</si>
  <si>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</si>
  <si>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</si>
  <si>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</si>
  <si>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</si>
  <si>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</si>
  <si>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</si>
  <si>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</si>
  <si>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</si>
  <si>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</si>
  <si>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</si>
  <si>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</si>
  <si>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</si>
  <si>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</si>
  <si>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</si>
  <si>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</si>
  <si>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</si>
  <si>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</si>
  <si>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</si>
  <si>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</si>
  <si>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</si>
  <si>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</si>
  <si>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</si>
  <si>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</si>
  <si>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</si>
  <si>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</si>
  <si>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</si>
  <si>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</si>
  <si>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</si>
  <si>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</si>
  <si>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</si>
  <si>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</si>
  <si>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</si>
  <si>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</si>
  <si>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</si>
  <si>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</si>
  <si>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</si>
  <si>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</si>
  <si>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</si>
  <si>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</si>
  <si>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</si>
  <si>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</si>
  <si>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</si>
  <si>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</si>
  <si>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</si>
  <si>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</si>
  <si>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</si>
  <si>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</si>
  <si>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</si>
  <si>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</si>
  <si>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</si>
  <si>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</si>
  <si>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</si>
  <si>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</si>
  <si>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</si>
  <si>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</si>
  <si>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</si>
  <si>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</si>
  <si>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</si>
  <si>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</si>
  <si>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</si>
  <si>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</si>
  <si>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</si>
  <si>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</si>
  <si>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</si>
  <si>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</si>
  <si>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</si>
  <si>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</si>
  <si>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</si>
  <si>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</si>
  <si>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</si>
  <si>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</si>
  <si>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</si>
  <si>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</si>
  <si>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</si>
  <si>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</si>
  <si>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</si>
  <si>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</si>
  <si>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</si>
  <si>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</si>
  <si>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</si>
  <si>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</si>
  <si>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</si>
  <si>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</si>
  <si>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</si>
  <si>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</si>
  <si>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</si>
  <si>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</si>
  <si>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</si>
  <si>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</si>
  <si>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</si>
  <si>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</si>
  <si>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</si>
  <si>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</si>
  <si>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</si>
  <si>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</si>
  <si>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</si>
  <si>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</si>
  <si>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</si>
  <si>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</si>
  <si>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</si>
  <si>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</si>
  <si>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</si>
  <si>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</si>
  <si>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</si>
  <si>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</si>
  <si>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</si>
  <si>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</si>
  <si>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</si>
  <si>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</si>
  <si>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</si>
  <si>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</si>
  <si>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</si>
  <si>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</si>
  <si>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</si>
  <si>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</si>
  <si>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</si>
  <si>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</si>
  <si>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</si>
  <si>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</si>
  <si>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</si>
  <si>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</si>
  <si>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</si>
  <si>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</si>
  <si>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</si>
  <si>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</si>
  <si>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</si>
  <si>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</si>
  <si>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</si>
  <si>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</si>
  <si>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</si>
  <si>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</si>
  <si>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</si>
  <si>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</si>
  <si>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</si>
  <si>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</si>
  <si>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</si>
  <si>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</si>
  <si>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</si>
  <si>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</si>
  <si>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</si>
  <si>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</si>
  <si>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</si>
  <si>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</si>
  <si>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</si>
  <si>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</si>
  <si>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</si>
  <si>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</si>
  <si>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</si>
  <si>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</si>
  <si>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</si>
  <si>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</si>
  <si>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</si>
  <si>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</si>
  <si>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</si>
  <si>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</si>
  <si>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</si>
  <si>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</si>
  <si>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</si>
  <si>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</si>
  <si>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</si>
  <si>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</si>
  <si>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</si>
  <si>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</si>
  <si>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</si>
  <si>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</si>
  <si>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</si>
  <si>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</si>
  <si>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</si>
  <si>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</si>
  <si>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</si>
  <si>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</si>
  <si>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</si>
  <si>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</si>
  <si>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</si>
  <si>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</si>
  <si>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</si>
  <si>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</si>
  <si>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</si>
  <si>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</si>
  <si>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</si>
  <si>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</si>
  <si>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</si>
  <si>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</si>
  <si>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</si>
  <si>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</si>
  <si>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</si>
  <si>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</si>
  <si>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</si>
  <si>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</si>
  <si>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</si>
  <si>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</si>
  <si>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</si>
  <si>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</si>
  <si>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</si>
  <si>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</si>
  <si>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</si>
  <si>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</si>
  <si>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</si>
  <si>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</si>
  <si>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</si>
  <si>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</si>
  <si>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</si>
  <si>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</si>
  <si>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</si>
  <si>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</si>
  <si>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</si>
  <si>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</si>
  <si>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</si>
  <si>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</si>
  <si>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</si>
  <si>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</si>
  <si>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</si>
  <si>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</si>
  <si>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</si>
  <si>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</si>
  <si>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</si>
  <si>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</si>
  <si>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</si>
  <si>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</si>
  <si>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</si>
  <si>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</si>
  <si>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</si>
  <si>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</si>
  <si>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</si>
  <si>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</si>
  <si>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</si>
  <si>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</si>
  <si>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</si>
  <si>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</si>
  <si>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</si>
  <si>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</si>
  <si>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</si>
  <si>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</si>
  <si>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</si>
  <si>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</si>
  <si>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</si>
  <si>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</si>
  <si>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</si>
  <si>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</si>
  <si>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</si>
  <si>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</si>
  <si>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</si>
  <si>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</si>
  <si>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</si>
  <si>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</si>
  <si>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</si>
  <si>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</si>
  <si>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</si>
  <si>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</si>
  <si>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</si>
  <si>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</si>
  <si>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</si>
  <si>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</si>
  <si>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</si>
  <si>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</si>
  <si>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</si>
  <si>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</si>
  <si>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</si>
  <si>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</si>
  <si>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</si>
  <si>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</si>
  <si>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</si>
  <si>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</si>
  <si>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</si>
  <si>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</si>
  <si>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</si>
  <si>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</si>
  <si>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</si>
  <si>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</si>
  <si>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</si>
  <si>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</si>
  <si>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</si>
  <si>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</si>
  <si>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</si>
  <si>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</si>
  <si>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</si>
  <si>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</si>
  <si>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</si>
  <si>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</si>
  <si>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</si>
  <si>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</si>
  <si>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</si>
  <si>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</si>
  <si>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</si>
  <si>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</si>
  <si>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</si>
  <si>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</si>
  <si>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</si>
  <si>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</si>
  <si>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</si>
  <si>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</si>
  <si>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</si>
  <si>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</si>
  <si>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</si>
  <si>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</si>
  <si>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</si>
  <si>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</si>
  <si>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</si>
  <si>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</si>
  <si>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</si>
  <si>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</si>
  <si>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</si>
  <si>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</si>
  <si>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</si>
  <si>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</si>
  <si>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</si>
  <si>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</si>
  <si>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</si>
  <si>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</si>
  <si>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</si>
  <si>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</si>
  <si>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</si>
  <si>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</si>
  <si>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</si>
  <si>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</si>
  <si>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</si>
  <si>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</si>
  <si>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</si>
  <si>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</si>
  <si>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</si>
  <si>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</si>
  <si>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</si>
  <si>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</si>
  <si>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</si>
  <si>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</si>
  <si>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</si>
  <si>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</si>
  <si>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</si>
  <si>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</si>
  <si>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</si>
  <si>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</si>
  <si>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</si>
  <si>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</si>
  <si>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</si>
  <si>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</si>
  <si>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</si>
  <si>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</si>
  <si>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</si>
  <si>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</si>
  <si>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</si>
  <si>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</si>
  <si>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</si>
  <si>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</si>
  <si>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</si>
  <si>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</si>
  <si>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</si>
  <si>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</si>
  <si>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</si>
  <si>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</si>
  <si>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</si>
  <si>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</si>
  <si>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</si>
  <si>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</si>
  <si>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</si>
  <si>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</si>
  <si>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</si>
  <si>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</si>
  <si>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</si>
  <si>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</si>
  <si>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</si>
  <si>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</si>
  <si>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</si>
  <si>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</si>
  <si>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</si>
  <si>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</si>
  <si>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</si>
  <si>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</si>
  <si>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</si>
  <si>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</si>
  <si>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</si>
  <si>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</si>
  <si>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</si>
  <si>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</si>
  <si>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</si>
  <si>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</si>
  <si>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</si>
  <si>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</si>
  <si>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</si>
  <si>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</si>
  <si>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</si>
  <si>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</si>
  <si>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</si>
  <si>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</si>
  <si>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</si>
  <si>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</si>
  <si>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</si>
  <si>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</si>
  <si>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</si>
  <si>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</si>
  <si>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</si>
  <si>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</si>
  <si>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</si>
  <si>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</si>
  <si>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</si>
  <si>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</si>
  <si>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</si>
  <si>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</si>
  <si>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</si>
  <si>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</si>
  <si>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</si>
  <si>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</si>
  <si>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</si>
  <si>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</si>
  <si>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</si>
  <si>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</si>
  <si>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</si>
  <si>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</si>
  <si>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</si>
  <si>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</si>
  <si>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</si>
  <si>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</si>
  <si>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</si>
  <si>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</si>
  <si>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</si>
  <si>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</si>
  <si>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</si>
  <si>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</si>
  <si>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</si>
  <si>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</si>
  <si>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</si>
  <si>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</si>
  <si>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</si>
  <si>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</si>
  <si>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</si>
  <si>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</si>
  <si>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</si>
  <si>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</si>
  <si>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</si>
  <si>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</si>
  <si>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</si>
  <si>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</si>
  <si>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</si>
  <si>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</si>
  <si>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</si>
  <si>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</si>
  <si>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</si>
  <si>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</si>
  <si>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</si>
  <si>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</si>
  <si>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</si>
  <si>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</si>
  <si>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</si>
  <si>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</si>
  <si>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</si>
  <si>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</si>
  <si>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</si>
  <si>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</si>
  <si>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</si>
  <si>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</si>
  <si>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</si>
  <si>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</si>
  <si>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</si>
  <si>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</si>
  <si>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</si>
  <si>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</si>
  <si>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</si>
  <si>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</si>
  <si>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</si>
  <si>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</si>
  <si>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</si>
  <si>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</si>
  <si>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</si>
  <si>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</si>
  <si>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</si>
  <si>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</si>
  <si>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</si>
  <si>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</si>
  <si>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</si>
  <si>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</si>
  <si>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</si>
  <si>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</si>
  <si>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</si>
  <si>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</si>
  <si>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</si>
  <si>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</si>
  <si>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</si>
  <si>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</si>
  <si>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</si>
  <si>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</si>
  <si>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</si>
  <si>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</si>
  <si>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</si>
  <si>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</si>
  <si>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</si>
  <si>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</si>
  <si>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</si>
  <si>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</si>
  <si>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</si>
  <si>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</si>
  <si>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</si>
  <si>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</si>
  <si>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</si>
  <si>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</si>
  <si>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</si>
  <si>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</si>
  <si>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</si>
  <si>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</si>
  <si>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</si>
  <si>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</si>
  <si>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</si>
  <si>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</si>
  <si>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</si>
  <si>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</si>
  <si>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</si>
  <si>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</si>
  <si>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</si>
  <si>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</si>
  <si>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</si>
  <si>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</si>
  <si>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</si>
  <si>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</si>
  <si>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</si>
  <si>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</si>
  <si>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</si>
  <si>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</si>
  <si>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</si>
  <si>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</si>
  <si>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</si>
  <si>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</si>
  <si>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</si>
  <si>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</si>
  <si>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</si>
  <si>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</si>
  <si>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</si>
  <si>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</si>
  <si>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</si>
  <si>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</si>
  <si>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</si>
  <si>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</si>
  <si>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</si>
  <si>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</si>
  <si>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</si>
  <si>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</si>
  <si>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</si>
  <si>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</si>
  <si>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</si>
  <si>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</si>
  <si>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</si>
  <si>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</si>
  <si>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</si>
  <si>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</si>
  <si>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</si>
  <si>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</si>
  <si>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</si>
  <si>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</si>
  <si>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</si>
  <si>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</si>
  <si>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</si>
  <si>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</si>
  <si>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</si>
  <si>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</si>
  <si>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</si>
  <si>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</si>
  <si>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</si>
  <si>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</si>
  <si>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</si>
  <si>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</si>
  <si>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</si>
  <si>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</si>
  <si>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</si>
  <si>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</si>
  <si>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</si>
  <si>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</si>
  <si>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</si>
  <si>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</si>
  <si>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</si>
  <si>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</si>
  <si>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</si>
  <si>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</si>
  <si>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</si>
  <si>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</si>
  <si>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</si>
  <si>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</si>
  <si>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</si>
  <si>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</si>
  <si>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</si>
  <si>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</si>
  <si>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</si>
  <si>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</si>
  <si>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</si>
  <si>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</si>
  <si>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</si>
  <si>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</si>
  <si>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</si>
  <si>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</si>
  <si>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</si>
  <si>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</si>
  <si>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</si>
  <si>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</si>
  <si>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</si>
  <si>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</si>
  <si>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</si>
  <si>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</si>
  <si>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</si>
  <si>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</si>
  <si>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</si>
  <si>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</si>
  <si>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</si>
  <si>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</si>
  <si>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</si>
  <si>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</si>
  <si>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</si>
  <si>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</si>
  <si>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</si>
  <si>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</si>
  <si>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</si>
  <si>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</si>
  <si>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</si>
  <si>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</si>
  <si>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</si>
  <si>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</si>
  <si>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</si>
  <si>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</si>
  <si>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</si>
  <si>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</si>
  <si>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</si>
  <si>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</si>
  <si>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</si>
  <si>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</si>
  <si>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</si>
  <si>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</si>
  <si>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</si>
  <si>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</si>
  <si>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</si>
  <si>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</si>
  <si>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</si>
  <si>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</si>
  <si>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</si>
  <si>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</si>
  <si>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</si>
  <si>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</si>
  <si>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</si>
  <si>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</si>
  <si>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</si>
  <si>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</si>
  <si>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</si>
  <si>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</si>
  <si>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</si>
  <si>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</si>
  <si>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</si>
  <si>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</si>
  <si>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</si>
  <si>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</si>
  <si>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</si>
  <si>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</si>
  <si>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</si>
  <si>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</si>
  <si>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</si>
  <si>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</si>
  <si>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</si>
  <si>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</si>
  <si>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</si>
  <si>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</si>
  <si>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</si>
  <si>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</si>
  <si>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</si>
  <si>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</si>
  <si>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</si>
  <si>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</si>
  <si>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</si>
  <si>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</si>
  <si>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</si>
  <si>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</si>
  <si>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</si>
  <si>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</si>
  <si>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</si>
  <si>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</si>
  <si>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</si>
  <si>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</si>
  <si>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</si>
  <si>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</si>
  <si>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</si>
  <si>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</si>
  <si>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</si>
  <si>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</si>
  <si>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</si>
  <si>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</si>
  <si>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</si>
  <si>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</si>
  <si>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</si>
  <si>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</si>
  <si>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</si>
  <si>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</si>
  <si>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</si>
  <si>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</si>
  <si>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</si>
  <si>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</si>
  <si>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</si>
  <si>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</si>
  <si>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</si>
  <si>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</si>
  <si>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</si>
  <si>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</si>
  <si>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</si>
  <si>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</si>
  <si>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</si>
  <si>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</si>
  <si>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</si>
  <si>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</si>
  <si>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</si>
  <si>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</si>
  <si>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</si>
  <si>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</si>
  <si>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</si>
  <si>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</si>
  <si>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</si>
  <si>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</si>
  <si>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</si>
  <si>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</si>
  <si>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</si>
  <si>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</si>
  <si>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</si>
  <si>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</si>
  <si>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</si>
  <si>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</si>
  <si>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</si>
  <si>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</si>
  <si>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</si>
  <si>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</si>
  <si>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</si>
  <si>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</si>
  <si>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</si>
  <si>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</si>
  <si>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</si>
  <si>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</si>
  <si>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</si>
  <si>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</si>
  <si>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</si>
  <si>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</si>
  <si>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</si>
  <si>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</si>
  <si>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</si>
  <si>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</si>
  <si>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</si>
  <si>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</si>
  <si>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</si>
  <si>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</si>
  <si>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</si>
  <si>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</si>
  <si>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</si>
  <si>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</si>
  <si>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</si>
  <si>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</si>
  <si>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</si>
  <si>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</si>
  <si>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</si>
  <si>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</si>
  <si>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</si>
  <si>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</si>
  <si>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</si>
  <si>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</si>
  <si>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</si>
  <si>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</si>
  <si>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</si>
  <si>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</si>
  <si>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</si>
  <si>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</si>
  <si>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</si>
  <si>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</si>
  <si>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</si>
  <si>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</si>
  <si>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</si>
  <si>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</si>
  <si>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</si>
  <si>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</si>
  <si>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</si>
  <si>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</si>
  <si>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</si>
  <si>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</si>
  <si>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</si>
  <si>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</si>
  <si>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</si>
  <si>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</si>
  <si>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</si>
  <si>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</si>
  <si>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</si>
  <si>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</si>
  <si>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</si>
  <si>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</si>
  <si>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</si>
  <si>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</si>
  <si>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</si>
  <si>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</si>
  <si>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</si>
  <si>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</si>
  <si>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</si>
  <si>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</si>
  <si>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</si>
  <si>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</si>
  <si>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</si>
  <si>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</si>
  <si>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</si>
  <si>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</si>
  <si>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</si>
  <si>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</si>
  <si>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</si>
  <si>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</si>
  <si>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</si>
  <si>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</si>
  <si>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</si>
  <si>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</si>
  <si>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</si>
  <si>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</si>
  <si>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</si>
  <si>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</si>
  <si>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</si>
  <si>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</si>
  <si>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</si>
  <si>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</si>
  <si>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</si>
  <si>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</si>
  <si>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</si>
  <si>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</si>
  <si>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</si>
  <si>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</si>
  <si>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</si>
  <si>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</si>
  <si>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</si>
  <si>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</si>
  <si>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</si>
  <si>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</si>
  <si>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</si>
  <si>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</si>
  <si>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</si>
  <si>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</si>
  <si>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</si>
  <si>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</si>
  <si>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</si>
  <si>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</si>
  <si>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</si>
  <si>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</si>
  <si>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</si>
  <si>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</si>
  <si>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</si>
  <si>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</si>
  <si>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</si>
  <si>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</si>
  <si>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</si>
  <si>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</si>
  <si>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</si>
  <si>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</si>
  <si>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</si>
  <si>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</si>
  <si>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</si>
  <si>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</si>
  <si>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</si>
  <si>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</si>
  <si>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</si>
  <si>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</si>
  <si>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</si>
  <si>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</si>
  <si>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</si>
  <si>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</si>
  <si>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</si>
  <si>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</si>
  <si>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</si>
  <si>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</si>
  <si>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</si>
  <si>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</si>
  <si>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</si>
  <si>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</si>
  <si>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</si>
  <si>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</si>
  <si>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</si>
  <si>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</si>
  <si>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</si>
  <si>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</si>
  <si>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</si>
  <si>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</si>
  <si>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</si>
  <si>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</si>
  <si>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</si>
  <si>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</si>
  <si>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</si>
  <si>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</si>
  <si>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</si>
  <si>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</si>
  <si>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</si>
  <si>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</si>
  <si>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</si>
  <si>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</si>
  <si>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</si>
  <si>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</si>
  <si>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</si>
  <si>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</si>
  <si>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</si>
  <si>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</si>
  <si>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</si>
  <si>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</si>
  <si>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</si>
  <si>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</si>
  <si>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</si>
  <si>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</si>
  <si>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</si>
  <si>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</si>
  <si>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</si>
  <si>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</si>
  <si>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</si>
  <si>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</si>
  <si>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</si>
  <si>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</si>
  <si>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</si>
  <si>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</si>
  <si>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</si>
  <si>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</si>
  <si>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</si>
  <si>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</si>
  <si>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</si>
  <si>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</si>
  <si>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</si>
  <si>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</si>
  <si>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</si>
  <si>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</si>
  <si>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</si>
  <si>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</si>
  <si>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</si>
  <si>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</si>
  <si>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</si>
  <si>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</si>
  <si>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</si>
  <si>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</si>
  <si>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</si>
  <si>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</si>
  <si>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</si>
  <si>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</si>
  <si>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</si>
  <si>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</si>
  <si>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</si>
  <si>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</si>
  <si>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</si>
  <si>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</si>
  <si>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</si>
  <si>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</si>
  <si>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</si>
  <si>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</si>
  <si>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</si>
  <si>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</si>
  <si>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</si>
  <si>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</si>
  <si>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</si>
  <si>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</si>
  <si>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</si>
  <si>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</si>
  <si>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</si>
  <si>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</si>
  <si>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</si>
  <si>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</si>
  <si>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</si>
  <si>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</si>
  <si>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</si>
  <si>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</si>
  <si>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</si>
  <si>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</si>
  <si>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</si>
  <si>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</si>
  <si>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</si>
  <si>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</si>
  <si>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</si>
  <si>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</si>
  <si>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</si>
  <si>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</si>
  <si>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</si>
  <si>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</si>
  <si>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</si>
  <si>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</si>
  <si>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</si>
  <si>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</si>
  <si>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</si>
  <si>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</si>
  <si>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</si>
  <si>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</si>
  <si>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</si>
  <si>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</si>
  <si>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</si>
  <si>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</si>
  <si>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</si>
  <si>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</si>
  <si>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</si>
  <si>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</si>
  <si>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</si>
  <si>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</si>
  <si>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</si>
  <si>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</si>
  <si>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</si>
  <si>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</si>
  <si>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</si>
  <si>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</si>
  <si>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</si>
  <si>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</si>
  <si>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</si>
  <si>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</si>
  <si>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</si>
  <si>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</si>
  <si>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</si>
  <si>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</si>
  <si>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</si>
  <si>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</si>
  <si>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</si>
  <si>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</si>
  <si>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</si>
  <si>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</si>
  <si>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</si>
  <si>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</si>
  <si>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</si>
  <si>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</si>
  <si>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</si>
  <si>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</si>
  <si>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</si>
  <si>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</si>
  <si>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</si>
  <si>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</si>
  <si>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</si>
  <si>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</si>
  <si>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</si>
  <si>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</si>
  <si>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</si>
  <si>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</si>
  <si>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</si>
  <si>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</si>
  <si>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</si>
  <si>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</si>
  <si>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</si>
  <si>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</si>
  <si>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</si>
  <si>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</si>
  <si>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</si>
  <si>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</si>
  <si>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</si>
  <si>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</si>
  <si>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</si>
  <si>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</si>
  <si>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</si>
  <si>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</si>
  <si>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</si>
  <si>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</si>
  <si>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</si>
  <si>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</si>
  <si>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</si>
  <si>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</si>
  <si>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</si>
  <si>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</si>
  <si>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</si>
  <si>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</si>
  <si>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</si>
  <si>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</si>
  <si>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</si>
  <si>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</si>
  <si>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</si>
  <si>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</si>
  <si>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</si>
  <si>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</si>
  <si>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</si>
  <si>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</si>
  <si>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</si>
  <si>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</si>
  <si>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</si>
  <si>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</si>
  <si>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</si>
  <si>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</si>
  <si>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</si>
  <si>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</si>
  <si>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</si>
  <si>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</si>
  <si>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</si>
  <si>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</si>
  <si>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</si>
  <si>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</si>
  <si>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</si>
  <si>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</si>
  <si>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</si>
  <si>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</si>
  <si>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</si>
  <si>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</si>
  <si>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</si>
  <si>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</si>
  <si>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</si>
  <si>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</si>
  <si>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</si>
  <si>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</si>
  <si>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</si>
  <si>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</si>
  <si>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</si>
  <si>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</si>
  <si>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</si>
  <si>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</si>
  <si>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</si>
  <si>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</si>
  <si>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</si>
  <si>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</si>
  <si>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</si>
  <si>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</si>
  <si>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</si>
  <si>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</si>
  <si>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</si>
  <si>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</si>
  <si>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</si>
  <si>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</si>
  <si>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</si>
  <si>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</si>
  <si>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</si>
  <si>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</si>
  <si>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</si>
  <si>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</si>
  <si>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</si>
  <si>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</si>
  <si>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</si>
  <si>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</si>
  <si>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</si>
  <si>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</si>
  <si>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</si>
  <si>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</si>
  <si>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</si>
  <si>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</si>
  <si>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</si>
  <si>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</si>
  <si>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</si>
  <si>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</si>
  <si>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</si>
  <si>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</si>
  <si>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</si>
  <si>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</si>
  <si>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</si>
  <si>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</si>
  <si>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</si>
  <si>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</si>
  <si>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</si>
  <si>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</si>
  <si>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</si>
  <si>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</si>
  <si>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</si>
  <si>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</si>
  <si>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</si>
  <si>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</si>
  <si>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</si>
  <si>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</si>
  <si>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</si>
  <si>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</si>
  <si>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</si>
  <si>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</si>
  <si>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</si>
  <si>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</si>
  <si>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</si>
  <si>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</si>
  <si>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</si>
  <si>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</si>
  <si>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</si>
  <si>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</si>
  <si>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</si>
  <si>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</si>
  <si>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</si>
  <si>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</si>
  <si>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</si>
  <si>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</si>
  <si>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</si>
  <si>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</si>
  <si>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</si>
  <si>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</si>
  <si>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</si>
  <si>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</si>
  <si>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</si>
  <si>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</si>
  <si>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</si>
  <si>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</si>
  <si>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</si>
  <si>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</si>
  <si>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</si>
  <si>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</si>
  <si>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</si>
  <si>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</si>
  <si>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</si>
  <si>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</si>
  <si>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</si>
  <si>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</si>
  <si>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</si>
  <si>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</si>
  <si>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</si>
  <si>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</si>
  <si>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</si>
  <si>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</si>
  <si>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</si>
  <si>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</si>
  <si>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</si>
  <si>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</si>
  <si>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</si>
  <si>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</si>
  <si>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</si>
  <si>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</si>
  <si>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</si>
  <si>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</si>
  <si>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</si>
  <si>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</si>
  <si>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</si>
  <si>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</si>
  <si>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</si>
  <si>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</si>
  <si>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</si>
  <si>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</si>
  <si>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</si>
  <si>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</si>
  <si>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</si>
  <si>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</si>
  <si>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</si>
  <si>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</si>
  <si>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</si>
  <si>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</si>
  <si>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</si>
  <si>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</si>
  <si>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</si>
  <si>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</si>
  <si>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</si>
  <si>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</si>
  <si>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</si>
  <si>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</si>
  <si>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</si>
  <si>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</si>
  <si>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</si>
  <si>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</si>
  <si>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</si>
  <si>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</si>
  <si>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</si>
  <si>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</si>
  <si>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</si>
  <si>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</si>
  <si>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</si>
  <si>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</si>
  <si>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</si>
  <si>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</si>
  <si>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</si>
  <si>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</si>
  <si>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</si>
  <si>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</si>
  <si>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</si>
  <si>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</si>
  <si>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</si>
  <si>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</si>
  <si>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</si>
  <si>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</si>
  <si>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</si>
  <si>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</si>
  <si>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</si>
  <si>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</si>
  <si>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</si>
  <si>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</si>
  <si>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</si>
  <si>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</si>
  <si>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</si>
  <si>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</si>
  <si>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</si>
  <si>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</si>
  <si>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</si>
  <si>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</si>
  <si>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</si>
  <si>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</si>
  <si>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</si>
  <si>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</si>
  <si>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</si>
  <si>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</si>
  <si>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</si>
  <si>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</si>
  <si>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</si>
  <si>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</si>
  <si>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</si>
  <si>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</si>
  <si>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</si>
  <si>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</si>
  <si>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</si>
  <si>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</si>
  <si>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</si>
  <si>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</si>
  <si>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</si>
  <si>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</si>
  <si>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</si>
  <si>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</si>
  <si>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</si>
  <si>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</si>
  <si>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</si>
  <si>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</si>
  <si>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</si>
  <si>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</si>
  <si>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</si>
  <si>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</si>
  <si>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</si>
  <si>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</si>
  <si>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</si>
  <si>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</si>
  <si>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</si>
  <si>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</si>
  <si>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</si>
  <si>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</si>
  <si>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</si>
  <si>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</si>
  <si>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</si>
  <si>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</si>
  <si>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</si>
  <si>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</si>
  <si>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</si>
  <si>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</si>
  <si>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</si>
  <si>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</si>
  <si>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</si>
  <si>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</si>
  <si>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</si>
  <si>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</si>
  <si>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</si>
  <si>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</si>
  <si>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</si>
  <si>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</si>
  <si>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</si>
  <si>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</si>
  <si>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</si>
  <si>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</si>
  <si>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</si>
  <si>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</si>
  <si>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</si>
  <si>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</si>
  <si>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</si>
  <si>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</si>
  <si>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</si>
  <si>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</si>
  <si>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</si>
  <si>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</si>
  <si>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</si>
  <si>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</si>
  <si>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</si>
  <si>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</si>
  <si>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</si>
  <si>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</si>
  <si>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</si>
  <si>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</si>
  <si>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</si>
  <si>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</si>
  <si>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</si>
  <si>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</si>
  <si>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</si>
  <si>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</si>
  <si>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</si>
  <si>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</si>
  <si>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</si>
  <si>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</si>
  <si>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</si>
  <si>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</si>
  <si>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</si>
  <si>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</si>
  <si>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</si>
  <si>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</si>
  <si>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</si>
  <si>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</si>
  <si>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</si>
  <si>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</si>
  <si>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</si>
  <si>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</si>
  <si>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2021-13-10000226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</si>
</sst>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184" t="s">
        <v>2640</v>
      </c>
      <c r="M2" s="184"/>
      <c r="N2" s="192" t="s">
        <v>2641</v>
      </c>
      <c r="O2" s="193"/>
    </row>
    <row r="3" spans="1:20" ht="33" customHeight="1" x14ac:dyDescent="0.25">
      <c r="A3" s="9"/>
      <c r="B3" s="8"/>
      <c r="C3" s="211"/>
      <c r="D3" s="212"/>
      <c r="E3" s="212"/>
      <c r="F3" s="212"/>
      <c r="G3" s="212"/>
      <c r="H3" s="212"/>
      <c r="I3" s="212"/>
      <c r="J3" s="212"/>
      <c r="K3" s="212"/>
      <c r="L3" s="194" t="s">
        <v>1</v>
      </c>
      <c r="M3" s="194"/>
      <c r="N3" s="194"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15" t="s">
        <v>8</v>
      </c>
      <c r="M15" s="21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191"/>
      <c r="I20" s="119" t="s">
        <v>208</v>
      </c>
      <c r="J20" s="119" t="s">
        <v>210</v>
      </c>
      <c r="K20" s="177">
        <v>836728308</v>
      </c>
      <c r="L20" s="176"/>
      <c r="M20" s="176">
        <v>44561</v>
      </c>
      <c r="N20" s="133">
        <f>+(M20-L20)/30</f>
        <v>1485.3666666666666</v>
      </c>
      <c r="O20" s="136"/>
      <c r="U20" s="132"/>
      <c r="V20" s="105">
        <f ca="1">NOW()</f>
        <v>44194.644620023151</v>
      </c>
      <c r="W20" s="105">
        <f ca="1">NOW()</f>
        <v>44194.644620023151</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183" t="str">
        <f>VLOOKUP(B20,EAS!A2:B1439,2,0)</f>
        <v xml:space="preserve">FUNDACIÓN AMOR POR MI PUEBLO </v>
      </c>
      <c r="C38" s="183"/>
      <c r="D38" s="183"/>
      <c r="E38" s="183"/>
      <c r="F38" s="183"/>
      <c r="G38" s="5"/>
      <c r="H38" s="130"/>
      <c r="I38" s="195" t="s">
        <v>2696</v>
      </c>
      <c r="J38" s="196"/>
      <c r="K38" s="196"/>
      <c r="L38" s="196"/>
      <c r="M38" s="196"/>
      <c r="N38" s="196"/>
      <c r="O38" s="131"/>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2655</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2656</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5" t="s">
        <v>2660</v>
      </c>
      <c r="B163" s="246"/>
      <c r="C163" s="246"/>
      <c r="D163" s="246"/>
      <c r="E163" s="247"/>
      <c r="F163" s="248" t="s">
        <v>2661</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2" t="s">
        <v>2643</v>
      </c>
      <c r="J167" s="253"/>
      <c r="K167" s="253"/>
      <c r="L167" s="253"/>
      <c r="M167" s="253"/>
      <c r="N167" s="253"/>
      <c r="O167" s="254"/>
      <c r="U167" s="51"/>
    </row>
    <row r="168" spans="1:28" x14ac:dyDescent="0.25">
      <c r="A168" s="9"/>
      <c r="B168" s="229" t="s">
        <v>2658</v>
      </c>
      <c r="C168" s="229"/>
      <c r="D168" s="229"/>
      <c r="E168" s="8"/>
      <c r="F168" s="5"/>
      <c r="H168" s="81" t="s">
        <v>2657</v>
      </c>
      <c r="I168" s="252"/>
      <c r="J168" s="253"/>
      <c r="K168" s="253"/>
      <c r="L168" s="253"/>
      <c r="M168" s="253"/>
      <c r="N168" s="253"/>
      <c r="O168" s="25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224" t="s">
        <v>2675</v>
      </c>
      <c r="J176" s="225"/>
      <c r="K176" s="225"/>
      <c r="L176" s="225"/>
      <c r="M176" s="225"/>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2672</v>
      </c>
      <c r="O177" s="8"/>
      <c r="Q177" s="19"/>
      <c r="R177" s="19"/>
      <c r="S177" s="19"/>
      <c r="T177" s="19"/>
      <c r="U177" s="19"/>
      <c r="V177" s="19"/>
      <c r="W177" s="19"/>
      <c r="X177" s="19"/>
      <c r="Y177" s="19"/>
      <c r="Z177" s="19"/>
      <c r="AA177" s="19"/>
      <c r="AB177" s="19"/>
    </row>
    <row r="178" spans="1:28" ht="23.25" x14ac:dyDescent="0.25">
      <c r="A178" s="9"/>
      <c r="B178" s="221"/>
      <c r="C178" s="222"/>
      <c r="D178" s="223"/>
      <c r="E178" s="165" t="s">
        <v>2616</v>
      </c>
      <c r="F178" s="28" t="s">
        <v>2617</v>
      </c>
      <c r="G178" s="28" t="s">
        <v>2618</v>
      </c>
      <c r="H178" s="5"/>
      <c r="I178" s="221"/>
      <c r="J178" s="222"/>
      <c r="K178" s="222"/>
      <c r="L178" s="223"/>
      <c r="M178" s="256"/>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7" t="s">
        <v>2669</v>
      </c>
      <c r="C179" s="227"/>
      <c r="D179" s="227"/>
      <c r="E179" s="169">
        <v>0.02</v>
      </c>
      <c r="F179" s="168">
        <v>0.01</v>
      </c>
      <c r="G179" s="163">
        <f>IF(F179&gt;0,SUM(E179+F179),"")</f>
        <v>0.03</v>
      </c>
      <c r="H179" s="5"/>
      <c r="I179" s="227" t="s">
        <v>2671</v>
      </c>
      <c r="J179" s="227"/>
      <c r="K179" s="227"/>
      <c r="L179" s="227"/>
      <c r="M179" s="170">
        <v>0.03</v>
      </c>
      <c r="O179" s="8"/>
      <c r="Q179" s="19"/>
      <c r="R179" s="157">
        <f>IF(M179&gt;0,SUM(L179+M179),"")</f>
        <v>0.03</v>
      </c>
      <c r="T179" s="19"/>
      <c r="U179" s="182" t="s">
        <v>1166</v>
      </c>
      <c r="V179" s="182"/>
      <c r="W179" s="182"/>
      <c r="X179" s="24">
        <v>0.02</v>
      </c>
      <c r="Y179" s="162"/>
      <c r="Z179" s="163" t="str">
        <f>IF(Y179&gt;0,SUM(E181+Y179),"")</f>
        <v/>
      </c>
      <c r="AA179" s="19"/>
      <c r="AB179" s="19"/>
    </row>
    <row r="180" spans="1:28" ht="23.25" hidden="1" x14ac:dyDescent="0.25">
      <c r="A180" s="9"/>
      <c r="B180" s="207"/>
      <c r="C180" s="207"/>
      <c r="D180" s="207"/>
      <c r="E180" s="167"/>
      <c r="H180" s="5"/>
      <c r="I180" s="207"/>
      <c r="J180" s="207"/>
      <c r="K180" s="207"/>
      <c r="L180" s="207"/>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7"/>
      <c r="C181" s="207"/>
      <c r="D181" s="207"/>
      <c r="E181" s="167"/>
      <c r="H181" s="5"/>
      <c r="I181" s="207"/>
      <c r="J181" s="207"/>
      <c r="K181" s="207"/>
      <c r="L181" s="207"/>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7"/>
      <c r="C182" s="207"/>
      <c r="D182" s="207"/>
      <c r="E182" s="167"/>
      <c r="H182" s="5"/>
      <c r="I182" s="207"/>
      <c r="J182" s="207"/>
      <c r="K182" s="207"/>
      <c r="L182" s="20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25101849.239999998</v>
      </c>
      <c r="F185" s="92"/>
      <c r="G185" s="93"/>
      <c r="H185" s="88"/>
      <c r="I185" s="90" t="s">
        <v>2627</v>
      </c>
      <c r="J185" s="164">
        <f>+SUM(M179:M183)</f>
        <v>0.03</v>
      </c>
      <c r="K185" s="208" t="s">
        <v>2628</v>
      </c>
      <c r="L185" s="208"/>
      <c r="M185" s="94">
        <f>+J185*(SUM(K20:K35))</f>
        <v>25101849.239999998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2" t="s">
        <v>2636</v>
      </c>
      <c r="C192" s="242"/>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00" t="s">
        <v>2659</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2020-12-29T20:28:49Z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