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13_ncr:1_{CA2C572F-A52C-4EE9-A335-C3D03C24F9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<sst xmlns="http://schemas.openxmlformats.org/spreadsheetml/2006/main" count="3087" uniqueCount="2698">
  <si>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</si>
  <si>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</si>
  <si>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</si>
  <si>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</si>
  <si>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</si>
  <si>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</si>
  <si>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</si>
  <si>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</si>
  <si>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</si>
  <si>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</si>
  <si>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</si>
  <si>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</si>
  <si>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</si>
  <si>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</si>
  <si>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</si>
  <si>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</si>
  <si>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</si>
  <si>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</si>
  <si>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</si>
  <si>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</si>
  <si>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</si>
  <si>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</si>
  <si>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</si>
  <si>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</si>
  <si>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</si>
  <si>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</si>
  <si>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</si>
  <si>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</si>
  <si>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</si>
  <si>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</si>
  <si>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</si>
  <si>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</si>
  <si>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</si>
  <si>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</si>
  <si>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</si>
  <si>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</si>
  <si>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</si>
  <si>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</si>
  <si>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</si>
  <si>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</si>
  <si>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</si>
  <si>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</si>
  <si>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</si>
  <si>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</si>
  <si>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</si>
  <si>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</si>
  <si>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</si>
  <si>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</si>
  <si>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</si>
  <si>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</si>
  <si>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</si>
  <si>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</si>
  <si>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</si>
  <si>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</si>
  <si>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</si>
  <si>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</si>
  <si>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</si>
  <si>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</si>
  <si>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</si>
  <si>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</si>
  <si>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</si>
  <si>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</si>
  <si>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</si>
  <si>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</si>
  <si>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</si>
  <si>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</si>
  <si>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</si>
  <si>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</si>
  <si>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</si>
  <si>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</si>
  <si>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</si>
  <si>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</si>
  <si>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</si>
  <si>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</si>
  <si>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</si>
  <si>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</si>
  <si>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</si>
  <si>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</si>
  <si>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</si>
  <si>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</si>
  <si>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</si>
  <si>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</si>
  <si>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</si>
  <si>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</si>
  <si>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</si>
  <si>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</si>
  <si>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</si>
  <si>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</si>
  <si>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</si>
  <si>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</si>
  <si>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</si>
  <si>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</si>
  <si>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</si>
  <si>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</si>
  <si>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</si>
  <si>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</si>
  <si>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</si>
  <si>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</si>
  <si>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</si>
  <si>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</si>
  <si>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</si>
  <si>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</si>
  <si>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</si>
  <si>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</si>
  <si>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</si>
  <si>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</si>
  <si>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</si>
  <si>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</si>
  <si>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</si>
  <si>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</si>
  <si>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</si>
  <si>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</si>
  <si>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</si>
  <si>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</si>
  <si>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</si>
  <si>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</si>
  <si>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</si>
  <si>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</si>
  <si>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</si>
  <si>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</si>
  <si>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</si>
  <si>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</si>
  <si>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</si>
  <si>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</si>
  <si>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</si>
  <si>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</si>
  <si>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</si>
  <si>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</si>
  <si>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</si>
  <si>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</si>
  <si>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</si>
  <si>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</si>
  <si>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</si>
  <si>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</si>
  <si>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</si>
  <si>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</si>
  <si>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</si>
  <si>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</si>
  <si>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</si>
  <si>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</si>
  <si>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</si>
  <si>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</si>
  <si>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</si>
  <si>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</si>
  <si>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</si>
  <si>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</si>
  <si>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</si>
  <si>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</si>
  <si>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</si>
  <si>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</si>
  <si>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</si>
  <si>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</si>
  <si>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</si>
  <si>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</si>
  <si>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</si>
  <si>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</si>
  <si>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</si>
  <si>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</si>
  <si>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</si>
  <si>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</si>
  <si>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</si>
  <si>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</si>
  <si>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</si>
  <si>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</si>
  <si>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</si>
  <si>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</si>
  <si>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</si>
  <si>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</si>
  <si>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</si>
  <si>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</si>
  <si>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</si>
  <si>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</si>
  <si>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</si>
  <si>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</si>
  <si>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</si>
  <si>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</si>
  <si>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</si>
  <si>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</si>
  <si>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</si>
  <si>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</si>
  <si>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</si>
  <si>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</si>
  <si>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</si>
  <si>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</si>
  <si>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</si>
  <si>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</si>
  <si>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</si>
  <si>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</si>
  <si>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</si>
  <si>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</si>
  <si>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</si>
  <si>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</si>
  <si>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</si>
  <si>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</si>
  <si>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</si>
  <si>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</si>
  <si>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</si>
  <si>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</si>
  <si>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</si>
  <si>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</si>
  <si>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</si>
  <si>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</si>
  <si>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</si>
  <si>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</si>
  <si>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</si>
  <si>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</si>
  <si>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</si>
  <si>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</si>
  <si>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</si>
  <si>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</si>
  <si>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</si>
  <si>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</si>
  <si>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</si>
  <si>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</si>
  <si>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</si>
  <si>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</si>
  <si>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</si>
  <si>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</si>
  <si>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</si>
  <si>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</si>
  <si>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</si>
  <si>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</si>
  <si>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</si>
  <si>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</si>
  <si>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</si>
  <si>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</si>
  <si>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</si>
  <si>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</si>
  <si>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</si>
  <si>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</si>
  <si>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</si>
  <si>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</si>
  <si>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</si>
  <si>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</si>
  <si>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</si>
  <si>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</si>
  <si>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</si>
  <si>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</si>
  <si>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</si>
  <si>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</si>
  <si>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</si>
  <si>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</si>
  <si>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</si>
  <si>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</si>
  <si>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</si>
  <si>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</si>
  <si>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</si>
  <si>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</si>
  <si>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</si>
  <si>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</si>
  <si>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</si>
  <si>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</si>
  <si>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</si>
  <si>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</si>
  <si>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</si>
  <si>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</si>
  <si>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</si>
  <si>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</si>
  <si>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</si>
  <si>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</si>
  <si>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</si>
  <si>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</si>
  <si>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</si>
  <si>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</si>
  <si>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</si>
  <si>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</si>
  <si>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</si>
  <si>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</si>
  <si>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</si>
  <si>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</si>
  <si>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</si>
  <si>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</si>
  <si>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</si>
  <si>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</si>
  <si>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</si>
  <si>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</si>
  <si>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</si>
  <si>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</si>
  <si>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</si>
  <si>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</si>
  <si>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</si>
  <si>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</si>
  <si>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</si>
  <si>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</si>
  <si>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</si>
  <si>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</si>
  <si>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</si>
  <si>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</si>
  <si>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</si>
  <si>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</si>
  <si>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</si>
  <si>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</si>
  <si>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</si>
  <si>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</si>
  <si>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</si>
  <si>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</si>
  <si>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</si>
  <si>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</si>
  <si>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</si>
  <si>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</si>
  <si>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</si>
  <si>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</si>
  <si>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</si>
  <si>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</si>
  <si>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</si>
  <si>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</si>
  <si>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</si>
  <si>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</si>
  <si>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</si>
  <si>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</si>
  <si>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</si>
  <si>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</si>
  <si>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</si>
  <si>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</si>
  <si>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</si>
  <si>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</si>
  <si>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</si>
  <si>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</si>
  <si>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</si>
  <si>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</si>
  <si>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</si>
  <si>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</si>
  <si>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</si>
  <si>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</si>
  <si>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</si>
  <si>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</si>
  <si>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</si>
  <si>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</si>
  <si>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</si>
  <si>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</si>
  <si>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</si>
  <si>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</si>
  <si>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</si>
  <si>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</si>
  <si>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</si>
  <si>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</si>
  <si>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</si>
  <si>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</si>
  <si>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</si>
  <si>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</si>
  <si>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</si>
  <si>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</si>
  <si>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</si>
  <si>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</si>
  <si>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</si>
  <si>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</si>
  <si>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</si>
  <si>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</si>
  <si>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</si>
  <si>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</si>
  <si>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</si>
  <si>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</si>
  <si>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</si>
  <si>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</si>
  <si>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</si>
  <si>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</si>
  <si>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</si>
  <si>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</si>
  <si>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</si>
  <si>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</si>
  <si>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</si>
  <si>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</si>
  <si>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</si>
  <si>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</si>
  <si>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</si>
  <si>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</si>
  <si>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</si>
  <si>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</si>
  <si>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</si>
  <si>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</si>
  <si>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</si>
  <si>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</si>
  <si>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</si>
  <si>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</si>
  <si>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</si>
  <si>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</si>
  <si>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</si>
  <si>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</si>
  <si>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</si>
  <si>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</si>
  <si>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</si>
  <si>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</si>
  <si>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</si>
  <si>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</si>
  <si>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</si>
  <si>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</si>
  <si>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</si>
  <si>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</si>
  <si>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</si>
  <si>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</si>
  <si>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</si>
  <si>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</si>
  <si>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</si>
  <si>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</si>
  <si>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</si>
  <si>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</si>
  <si>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</si>
  <si>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</si>
  <si>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</si>
  <si>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</si>
  <si>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</si>
  <si>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</si>
  <si>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</si>
  <si>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</si>
  <si>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</si>
  <si>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</si>
  <si>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</si>
  <si>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</si>
  <si>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</si>
  <si>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</si>
  <si>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</si>
  <si>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</si>
  <si>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</si>
  <si>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</si>
  <si>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</si>
  <si>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</si>
  <si>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</si>
  <si>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</si>
  <si>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</si>
  <si>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</si>
  <si>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</si>
  <si>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</si>
  <si>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</si>
  <si>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</si>
  <si>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</si>
  <si>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</si>
  <si>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</si>
  <si>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</si>
  <si>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</si>
  <si>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</si>
  <si>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</si>
  <si>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</si>
  <si>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</si>
  <si>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</si>
  <si>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</si>
  <si>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</si>
  <si>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</si>
  <si>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</si>
  <si>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</si>
  <si>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</si>
  <si>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</si>
  <si>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</si>
  <si>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</si>
  <si>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</si>
  <si>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</si>
  <si>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</si>
  <si>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</si>
  <si>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</si>
  <si>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</si>
  <si>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</si>
  <si>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</si>
  <si>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</si>
  <si>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</si>
  <si>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</si>
  <si>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</si>
  <si>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</si>
  <si>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</si>
  <si>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</si>
  <si>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</si>
  <si>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</si>
  <si>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</si>
  <si>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</si>
  <si>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</si>
  <si>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</si>
  <si>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</si>
  <si>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</si>
  <si>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</si>
  <si>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</si>
  <si>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</si>
  <si>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</si>
  <si>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</si>
  <si>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</si>
  <si>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</si>
  <si>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</si>
  <si>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</si>
  <si>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</si>
  <si>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</si>
  <si>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</si>
  <si>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</si>
  <si>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</si>
  <si>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</si>
  <si>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</si>
  <si>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</si>
  <si>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</si>
  <si>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</si>
  <si>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</si>
  <si>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</si>
  <si>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</si>
  <si>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</si>
  <si>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</si>
  <si>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</si>
  <si>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</si>
  <si>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</si>
  <si>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</si>
  <si>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</si>
  <si>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</si>
  <si>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</si>
  <si>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</si>
  <si>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</si>
  <si>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</si>
  <si>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</si>
  <si>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</si>
  <si>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</si>
  <si>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</si>
  <si>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</si>
  <si>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</si>
  <si>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</si>
  <si>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</si>
  <si>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</si>
  <si>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</si>
  <si>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</si>
  <si>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</si>
  <si>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</si>
  <si>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</si>
  <si>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</si>
  <si>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</si>
  <si>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</si>
  <si>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</si>
  <si>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</si>
  <si>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</si>
  <si>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</si>
  <si>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</si>
  <si>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</si>
  <si>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</si>
  <si>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</si>
  <si>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</si>
  <si>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</si>
  <si>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</si>
  <si>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</si>
  <si>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</si>
  <si>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</si>
  <si>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</si>
  <si>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</si>
  <si>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</si>
  <si>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</si>
  <si>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</si>
  <si>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</si>
  <si>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</si>
  <si>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</si>
  <si>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</si>
  <si>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</si>
  <si>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</si>
  <si>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</si>
  <si>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</si>
  <si>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</si>
  <si>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</si>
  <si>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</si>
  <si>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</si>
  <si>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</si>
  <si>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</si>
  <si>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</si>
  <si>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</si>
  <si>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</si>
  <si>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</si>
  <si>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</si>
  <si>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</si>
  <si>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</si>
  <si>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</si>
  <si>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</si>
  <si>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</si>
  <si>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</si>
  <si>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</si>
  <si>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</si>
  <si>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</si>
  <si>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</si>
  <si>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</si>
  <si>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</si>
  <si>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</si>
  <si>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</si>
  <si>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</si>
  <si>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</si>
  <si>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</si>
  <si>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</si>
  <si>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</si>
  <si>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</si>
  <si>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</si>
  <si>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</si>
  <si>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</si>
  <si>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</si>
  <si>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</si>
  <si>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</si>
  <si>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</si>
  <si>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</si>
  <si>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</si>
  <si>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</si>
  <si>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</si>
  <si>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</si>
  <si>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</si>
  <si>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</si>
  <si>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</si>
  <si>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</si>
  <si>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</si>
  <si>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</si>
  <si>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</si>
  <si>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</si>
  <si>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</si>
  <si>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</si>
  <si>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</si>
  <si>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</si>
  <si>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</si>
  <si>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</si>
  <si>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</si>
  <si>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</si>
  <si>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</si>
  <si>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</si>
  <si>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</si>
  <si>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</si>
  <si>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</si>
  <si>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</si>
  <si>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</si>
  <si>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</si>
  <si>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</si>
  <si>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</si>
  <si>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</si>
  <si>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</si>
  <si>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</si>
  <si>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</si>
  <si>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</si>
  <si>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</si>
  <si>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</si>
  <si>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</si>
  <si>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</si>
  <si>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</si>
  <si>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</si>
  <si>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</si>
  <si>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</si>
  <si>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</si>
  <si>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</si>
  <si>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</si>
  <si>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</si>
  <si>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</si>
  <si>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</si>
  <si>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</si>
  <si>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</si>
  <si>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</si>
  <si>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</si>
  <si>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</si>
  <si>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</si>
  <si>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</si>
  <si>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</si>
  <si>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</si>
  <si>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</si>
  <si>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</si>
  <si>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</si>
  <si>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</si>
  <si>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</si>
  <si>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</si>
  <si>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</si>
  <si>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</si>
  <si>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</si>
  <si>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</si>
  <si>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</si>
  <si>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</si>
  <si>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</si>
  <si>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</si>
  <si>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</si>
  <si>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</si>
  <si>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</si>
  <si>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</si>
  <si>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</si>
  <si>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</si>
  <si>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</si>
  <si>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</si>
  <si>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</si>
  <si>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</si>
  <si>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</si>
  <si>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</si>
  <si>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</si>
  <si>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</si>
  <si>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</si>
  <si>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</si>
  <si>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</si>
  <si>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</si>
  <si>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</si>
  <si>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</si>
  <si>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</si>
  <si>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</si>
  <si>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</si>
  <si>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</si>
  <si>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</si>
  <si>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</si>
  <si>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</si>
  <si>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</si>
  <si>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</si>
  <si>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</si>
  <si>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</si>
  <si>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</si>
  <si>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</si>
  <si>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</si>
  <si>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</si>
  <si>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</si>
  <si>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</si>
  <si>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</si>
  <si>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</si>
  <si>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</si>
  <si>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</si>
  <si>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</si>
  <si>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</si>
  <si>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</si>
  <si>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</si>
  <si>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</si>
  <si>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</si>
  <si>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</si>
  <si>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</si>
  <si>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</si>
  <si>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</si>
  <si>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</si>
  <si>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</si>
  <si>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</si>
  <si>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</si>
  <si>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</si>
  <si>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</si>
  <si>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</si>
  <si>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</si>
  <si>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</si>
  <si>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</si>
  <si>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</si>
  <si>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</si>
  <si>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</si>
  <si>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</si>
  <si>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</si>
  <si>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</si>
  <si>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</si>
  <si>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</si>
  <si>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</si>
  <si>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</si>
  <si>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</si>
  <si>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</si>
  <si>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</si>
  <si>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</si>
  <si>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</si>
  <si>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</si>
  <si>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</si>
  <si>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</si>
  <si>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</si>
  <si>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</si>
  <si>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</si>
  <si>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</si>
  <si>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</si>
  <si>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</si>
  <si>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</si>
  <si>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</si>
  <si>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</si>
  <si>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</si>
  <si>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</si>
  <si>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</si>
  <si>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</si>
  <si>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</si>
  <si>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</si>
  <si>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</si>
  <si>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</si>
  <si>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</si>
  <si>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</si>
  <si>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</si>
  <si>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</si>
  <si>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</si>
  <si>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</si>
  <si>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</si>
  <si>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</si>
  <si>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</si>
  <si>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</si>
  <si>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</si>
  <si>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</si>
  <si>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</si>
  <si>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</si>
  <si>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</si>
  <si>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</si>
  <si>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</si>
  <si>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</si>
  <si>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</si>
  <si>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</si>
  <si>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</si>
  <si>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</si>
  <si>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</si>
  <si>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</si>
  <si>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</si>
  <si>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</si>
  <si>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</si>
  <si>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</si>
  <si>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</si>
  <si>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</si>
  <si>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</si>
  <si>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</si>
  <si>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</si>
  <si>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</si>
  <si>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</si>
  <si>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</si>
  <si>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</si>
  <si>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</si>
  <si>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</si>
  <si>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</si>
  <si>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</si>
  <si>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</si>
  <si>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</si>
  <si>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</si>
  <si>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</si>
  <si>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</si>
  <si>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</si>
  <si>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</si>
  <si>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</si>
  <si>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</si>
  <si>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</si>
  <si>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</si>
  <si>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</si>
  <si>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</si>
  <si>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</si>
  <si>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</si>
  <si>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</si>
  <si>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</si>
  <si>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</si>
  <si>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</si>
  <si>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</si>
  <si>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</si>
  <si>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</si>
  <si>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</si>
  <si>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</si>
  <si>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</si>
  <si>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</si>
  <si>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</si>
  <si>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</si>
  <si>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</si>
  <si>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</si>
  <si>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</si>
  <si>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</si>
  <si>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</si>
  <si>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</si>
  <si>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</si>
  <si>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</si>
  <si>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</si>
  <si>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</si>
  <si>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</si>
  <si>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</si>
  <si>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</si>
  <si>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</si>
  <si>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</si>
  <si>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</si>
  <si>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</si>
  <si>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</si>
  <si>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</si>
  <si>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</si>
  <si>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</si>
  <si>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</si>
  <si>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</si>
  <si>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</si>
  <si>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</si>
  <si>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</si>
  <si>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</si>
  <si>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</si>
  <si>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</si>
  <si>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</si>
  <si>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</si>
  <si>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</si>
  <si>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</si>
  <si>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</si>
  <si>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</si>
  <si>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</si>
  <si>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</si>
  <si>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</si>
  <si>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</si>
  <si>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</si>
  <si>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</si>
  <si>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</si>
  <si>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</si>
  <si>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</si>
  <si>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</si>
  <si>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</si>
  <si>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</si>
  <si>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</si>
  <si>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</si>
  <si>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</si>
  <si>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</si>
  <si>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</si>
  <si>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</si>
  <si>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</si>
  <si>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</si>
  <si>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</si>
  <si>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</si>
  <si>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</si>
  <si>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</si>
  <si>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</si>
  <si>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</si>
  <si>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</si>
  <si>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</si>
  <si>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</si>
  <si>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</si>
  <si>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</si>
  <si>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</si>
  <si>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</si>
  <si>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</si>
  <si>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</si>
  <si>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</si>
  <si>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</si>
  <si>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</si>
  <si>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</si>
  <si>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</si>
  <si>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</si>
  <si>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</si>
  <si>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</si>
  <si>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</si>
  <si>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</si>
  <si>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</si>
  <si>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</si>
  <si>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</si>
  <si>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</si>
  <si>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</si>
  <si>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</si>
  <si>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</si>
  <si>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</si>
  <si>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</si>
  <si>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</si>
  <si>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</si>
  <si>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</si>
  <si>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</si>
  <si>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</si>
  <si>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</si>
  <si>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</si>
  <si>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</si>
  <si>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</si>
  <si>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</si>
  <si>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</si>
  <si>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</si>
  <si>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</si>
  <si>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</si>
  <si>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</si>
  <si>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</si>
  <si>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</si>
  <si>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</si>
  <si>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</si>
  <si>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</si>
  <si>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</si>
  <si>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</si>
  <si>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</si>
  <si>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</si>
  <si>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</si>
  <si>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</si>
  <si>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</si>
  <si>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</si>
  <si>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</si>
  <si>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</si>
  <si>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</si>
  <si>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</si>
  <si>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</si>
  <si>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</si>
  <si>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</si>
  <si>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</si>
  <si>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</si>
  <si>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</si>
  <si>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</si>
  <si>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</si>
  <si>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</si>
  <si>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</si>
  <si>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</si>
  <si>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</si>
  <si>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</si>
  <si>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</si>
  <si>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</si>
  <si>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</si>
  <si>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</si>
  <si>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</si>
  <si>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</si>
  <si>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</si>
  <si>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</si>
  <si>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</si>
  <si>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</si>
  <si>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</si>
  <si>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</si>
  <si>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</si>
  <si>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</si>
  <si>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</si>
  <si>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</si>
  <si>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</si>
  <si>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</si>
  <si>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</si>
  <si>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</si>
  <si>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</si>
  <si>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</si>
  <si>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</si>
  <si>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</si>
  <si>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</si>
  <si>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</si>
  <si>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</si>
  <si>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</si>
  <si>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</si>
  <si>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</si>
  <si>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</si>
  <si>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</si>
  <si>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</si>
  <si>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</si>
  <si>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</si>
  <si>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</si>
  <si>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</si>
  <si>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</si>
  <si>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</si>
  <si>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</si>
  <si>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</si>
  <si>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</si>
  <si>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</si>
  <si>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</si>
  <si>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</si>
  <si>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</si>
  <si>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</si>
  <si>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</si>
  <si>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</si>
  <si>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</si>
  <si>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</si>
  <si>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</si>
  <si>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</si>
  <si>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</si>
  <si>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</si>
  <si>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</si>
  <si>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</si>
  <si>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</si>
  <si>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</si>
  <si>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</si>
  <si>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</si>
  <si>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</si>
  <si>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</si>
  <si>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</si>
  <si>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</si>
  <si>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</si>
  <si>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</si>
  <si>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</si>
  <si>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</si>
  <si>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</si>
  <si>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</si>
  <si>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</si>
  <si>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</si>
  <si>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</si>
  <si>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</si>
  <si>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</si>
  <si>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</si>
  <si>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</si>
  <si>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</si>
  <si>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</si>
  <si>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</si>
  <si>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</si>
  <si>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</si>
  <si>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</si>
  <si>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</si>
  <si>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</si>
  <si>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</si>
  <si>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</si>
  <si>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</si>
  <si>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</si>
  <si>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</si>
  <si>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</si>
  <si>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</si>
  <si>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</si>
  <si>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</si>
  <si>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</si>
  <si>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</si>
  <si>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</si>
  <si>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</si>
  <si>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</si>
  <si>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</si>
  <si>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</si>
  <si>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</si>
  <si>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</si>
  <si>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</si>
  <si>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</si>
  <si>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</si>
  <si>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</si>
  <si>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</si>
  <si>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</si>
  <si>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</si>
  <si>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</si>
  <si>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</si>
  <si>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</si>
  <si>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</si>
  <si>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</si>
  <si>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</si>
  <si>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</si>
  <si>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</si>
  <si>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</si>
  <si>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</si>
  <si>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</si>
  <si>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</si>
  <si>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</si>
  <si>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</si>
  <si>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</si>
  <si>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</si>
  <si>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</si>
  <si>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</si>
  <si>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</si>
  <si>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</si>
  <si>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</si>
  <si>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</si>
  <si>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</si>
  <si>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</si>
  <si>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</si>
  <si>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</si>
  <si>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</si>
  <si>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</si>
  <si>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</si>
  <si>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</si>
  <si>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</si>
  <si>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</si>
  <si>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</si>
  <si>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</si>
  <si>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</si>
  <si>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</si>
  <si>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</si>
  <si>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</si>
  <si>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</si>
  <si>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</si>
  <si>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</si>
  <si>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</si>
  <si>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</si>
  <si>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</si>
  <si>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</si>
  <si>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</si>
  <si>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</si>
  <si>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</si>
  <si>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</si>
  <si>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</si>
  <si>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</si>
  <si>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</si>
  <si>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</si>
  <si>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</si>
  <si>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</si>
  <si>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</si>
  <si>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</si>
  <si>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</si>
  <si>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</si>
  <si>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</si>
  <si>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</si>
  <si>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</si>
  <si>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</si>
  <si>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</si>
  <si>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</si>
  <si>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</si>
  <si>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</si>
  <si>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</si>
  <si>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</si>
  <si>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</si>
  <si>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</si>
  <si>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</si>
  <si>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</si>
  <si>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</si>
  <si>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</si>
  <si>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</si>
  <si>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</si>
  <si>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</si>
  <si>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</si>
  <si>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</si>
  <si>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</si>
  <si>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</si>
  <si>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</si>
  <si>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</si>
  <si>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</si>
  <si>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</si>
  <si>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</si>
  <si>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</si>
  <si>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</si>
  <si>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</si>
  <si>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</si>
  <si>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</si>
  <si>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</si>
  <si>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</si>
  <si>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</si>
  <si>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</si>
  <si>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</si>
  <si>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</si>
  <si>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</si>
  <si>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</si>
  <si>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</si>
  <si>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</si>
  <si>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</si>
  <si>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</si>
  <si>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</si>
  <si>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</si>
  <si>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</si>
  <si>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</si>
  <si>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</si>
  <si>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</si>
  <si>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</si>
  <si>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</si>
  <si>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</si>
  <si>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</si>
  <si>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</si>
  <si>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</si>
  <si>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</si>
  <si>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</si>
  <si>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</si>
  <si>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</si>
  <si>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</si>
  <si>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</si>
  <si>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</si>
  <si>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</si>
  <si>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</si>
  <si>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</si>
  <si>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</si>
  <si>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</si>
  <si>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</si>
  <si>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</si>
  <si>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</si>
  <si>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</si>
  <si>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</si>
  <si>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</si>
  <si>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</si>
  <si>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</si>
  <si>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</si>
  <si>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</si>
  <si>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</si>
  <si>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</si>
  <si>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</si>
  <si>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</si>
  <si>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</si>
  <si>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</si>
  <si>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</si>
  <si>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</si>
  <si>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</si>
  <si>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</si>
  <si>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</si>
  <si>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</si>
  <si>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</si>
  <si>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</si>
  <si>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</si>
  <si>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</si>
  <si>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</si>
  <si>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</si>
  <si>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</si>
  <si>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</si>
  <si>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</si>
  <si>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</si>
  <si>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</si>
  <si>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</si>
  <si>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</si>
  <si>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</si>
  <si>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</si>
  <si>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</si>
  <si>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</si>
  <si>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</si>
  <si>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</si>
  <si>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</si>
  <si>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</si>
  <si>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</si>
  <si>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</si>
  <si>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</si>
  <si>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</si>
  <si>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</si>
  <si>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</si>
  <si>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</si>
  <si>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</si>
  <si>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</si>
  <si>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</si>
  <si>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</si>
  <si>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</si>
  <si>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</si>
  <si>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</si>
  <si>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</si>
  <si>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</si>
  <si>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</si>
  <si>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</si>
  <si>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</si>
  <si>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</si>
  <si>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</si>
  <si>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</si>
  <si>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</si>
  <si>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</si>
  <si>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</si>
  <si>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</si>
  <si>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</si>
  <si>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</si>
  <si>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</si>
  <si>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</si>
  <si>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</si>
  <si>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</si>
  <si>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</si>
  <si>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</si>
  <si>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</si>
  <si>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</si>
  <si>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</si>
  <si>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</si>
  <si>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</si>
  <si>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</si>
  <si>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</si>
  <si>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</si>
  <si>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</si>
  <si>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</si>
  <si>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</si>
  <si>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</si>
  <si>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</si>
  <si>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</si>
  <si>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</si>
  <si>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</si>
  <si>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</si>
  <si>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</si>
  <si>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</si>
  <si>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</si>
  <si>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</si>
  <si>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</si>
  <si>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</si>
  <si>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</si>
  <si>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</si>
  <si>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</si>
  <si>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</si>
  <si>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</si>
  <si>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</si>
  <si>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</si>
  <si>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</si>
  <si>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</si>
  <si>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</si>
  <si>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</si>
  <si>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</si>
  <si>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</si>
  <si>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</si>
  <si>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</si>
  <si>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</si>
  <si>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</si>
  <si>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</si>
  <si>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</si>
  <si>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</si>
  <si>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</si>
  <si>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</si>
  <si>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</si>
  <si>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</si>
  <si>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</si>
  <si>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</si>
  <si>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</si>
  <si>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</si>
  <si>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</si>
  <si>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</si>
  <si>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</si>
  <si>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</si>
  <si>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</si>
  <si>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</si>
  <si>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</si>
  <si>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</si>
  <si>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</si>
  <si>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</si>
  <si>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</si>
  <si>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</si>
  <si>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</si>
  <si>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</si>
  <si>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</si>
  <si>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</si>
  <si>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</si>
  <si>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</si>
  <si>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</si>
  <si>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</si>
  <si>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</si>
  <si>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</si>
  <si>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</si>
  <si>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</si>
  <si>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</si>
  <si>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</si>
  <si>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</si>
  <si>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</si>
  <si>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</si>
  <si>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</si>
  <si>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</si>
  <si>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</si>
  <si>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</si>
  <si>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</si>
  <si>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</si>
  <si>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</si>
  <si>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</si>
  <si>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</si>
  <si>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</si>
  <si>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</si>
  <si>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</si>
  <si>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</si>
  <si>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</si>
  <si>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</si>
  <si>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</si>
  <si>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</si>
  <si>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</si>
  <si>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</si>
  <si>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</si>
  <si>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</si>
  <si>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</si>
  <si>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</si>
  <si>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</si>
  <si>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</si>
  <si>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</si>
  <si>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</si>
  <si>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</si>
  <si>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</si>
  <si>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</si>
  <si>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</si>
  <si>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</si>
  <si>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</si>
  <si>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</si>
  <si>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</si>
  <si>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</si>
  <si>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</si>
  <si>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</si>
  <si>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</si>
  <si>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</si>
  <si>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</si>
  <si>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</si>
  <si>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</si>
  <si>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</si>
  <si>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</si>
  <si>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</si>
  <si>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</si>
  <si>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</si>
  <si>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</si>
  <si>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</si>
  <si>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</si>
  <si>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</si>
  <si>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</si>
  <si>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</si>
  <si>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</si>
  <si>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</si>
  <si>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</si>
  <si>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</si>
  <si>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</si>
  <si>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</si>
  <si>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</si>
  <si>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</si>
  <si>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</si>
  <si>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</si>
  <si>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</si>
  <si>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</si>
  <si>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</si>
  <si>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</si>
  <si>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</si>
  <si>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</si>
  <si>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</si>
  <si>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</si>
  <si>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</si>
  <si>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</si>
  <si>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</si>
  <si>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</si>
  <si>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</si>
  <si>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</si>
  <si>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</si>
  <si>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</si>
  <si>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</si>
  <si>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</si>
  <si>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</si>
  <si>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</si>
  <si>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</si>
  <si>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</si>
  <si>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</si>
  <si>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</si>
  <si>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</si>
  <si>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</si>
  <si>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</si>
  <si>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</si>
  <si>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</si>
  <si>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</si>
  <si>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</si>
  <si>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</si>
  <si>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</si>
  <si>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</si>
  <si>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</si>
  <si>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</si>
  <si>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</si>
  <si>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</si>
  <si>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</si>
  <si>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</si>
  <si>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</si>
  <si>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</si>
  <si>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</si>
  <si>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</si>
  <si>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</si>
  <si>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</si>
  <si>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</si>
  <si>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</si>
  <si>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</si>
  <si>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</si>
  <si>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</si>
  <si>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</si>
  <si>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</si>
  <si>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</si>
  <si>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</si>
  <si>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</si>
  <si>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</si>
  <si>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</si>
  <si>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</si>
  <si>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</si>
  <si>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</si>
  <si>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</si>
  <si>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</si>
  <si>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</si>
  <si>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</si>
  <si>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</si>
  <si>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</si>
  <si>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</si>
  <si>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</si>
  <si>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</si>
  <si>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</si>
  <si>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</si>
  <si>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</si>
  <si>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</si>
  <si>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</si>
  <si>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</si>
  <si>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</si>
  <si>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</si>
  <si>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</si>
  <si>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</si>
  <si>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</si>
  <si>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</si>
  <si>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</si>
  <si>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</si>
  <si>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</si>
  <si>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</si>
  <si>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</si>
  <si>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</si>
  <si>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</si>
  <si>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</si>
  <si>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</si>
  <si>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</si>
  <si>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</si>
  <si>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</si>
  <si>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</si>
  <si>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</si>
  <si>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</si>
  <si>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</si>
  <si>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</si>
  <si>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</si>
  <si>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</si>
  <si>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</si>
  <si>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</si>
  <si>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</si>
  <si>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</si>
  <si>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</si>
  <si>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</si>
  <si>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</si>
  <si>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</si>
  <si>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</si>
  <si>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</si>
  <si>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</si>
  <si>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</si>
  <si>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</si>
  <si>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</si>
  <si>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</si>
  <si>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</si>
  <si>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</si>
  <si>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</si>
  <si>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</si>
  <si>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</si>
  <si>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</si>
  <si>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</si>
  <si>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</si>
  <si>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</si>
  <si>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</si>
  <si>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</si>
  <si>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</si>
  <si>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</si>
  <si>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</si>
  <si>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</si>
  <si>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</si>
  <si>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</si>
  <si>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</si>
  <si>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</si>
  <si>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</si>
  <si>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</si>
  <si>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</si>
  <si>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</si>
  <si>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</si>
  <si>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</si>
  <si>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</si>
  <si>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</si>
  <si>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</si>
  <si>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</si>
  <si>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</si>
  <si>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</si>
  <si>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</si>
  <si>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</si>
  <si>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</si>
  <si>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</si>
  <si>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</si>
  <si>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</si>
  <si>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</si>
  <si>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</si>
  <si>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</si>
  <si>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</si>
  <si>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</si>
  <si>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</si>
  <si>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</si>
  <si>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</si>
  <si>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</si>
  <si>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</si>
  <si>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</si>
  <si>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</si>
  <si>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</si>
  <si>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</si>
  <si>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</si>
  <si>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</si>
  <si>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</si>
  <si>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</si>
  <si>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</si>
  <si>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</si>
  <si>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</si>
  <si>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</si>
  <si>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</si>
  <si>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</si>
  <si>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</si>
  <si>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</si>
  <si>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</si>
  <si>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</si>
  <si>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</si>
  <si>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</si>
  <si>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</si>
  <si>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</si>
  <si>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</si>
  <si>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</si>
  <si>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</si>
  <si>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</si>
  <si>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</si>
  <si>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</si>
  <si>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</si>
  <si>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</si>
  <si>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</si>
  <si>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</si>
  <si>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</si>
  <si>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</si>
  <si>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</si>
  <si>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</si>
  <si>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</si>
  <si>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</si>
  <si>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</si>
  <si>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</si>
  <si>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</si>
  <si>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</si>
  <si>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</si>
  <si>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</si>
  <si>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</si>
  <si>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</si>
  <si>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</si>
  <si>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</si>
  <si>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</si>
  <si>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</si>
  <si>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</si>
  <si>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</si>
  <si>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</si>
  <si>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</si>
  <si>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</si>
  <si>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</si>
  <si>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</si>
  <si>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</si>
  <si>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</si>
  <si>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</si>
  <si>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</si>
  <si>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</si>
  <si>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</si>
  <si>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</si>
  <si>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</si>
  <si>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</si>
  <si>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</si>
  <si>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</si>
  <si>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</si>
  <si>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</si>
  <si>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</si>
  <si>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</si>
  <si>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</si>
  <si>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</si>
  <si>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</si>
  <si>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</si>
  <si>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</si>
  <si>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</si>
  <si>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</si>
  <si>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</si>
  <si>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</si>
  <si>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</si>
  <si>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</si>
  <si>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</si>
  <si>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</si>
  <si>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</si>
  <si>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</si>
  <si>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</si>
  <si>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</si>
  <si>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</si>
  <si>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</si>
  <si>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</si>
  <si>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</si>
  <si>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</si>
  <si>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</si>
  <si>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</si>
  <si>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</si>
  <si>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</si>
  <si>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</si>
  <si>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</si>
  <si>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</si>
  <si>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</si>
  <si>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</si>
  <si>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</si>
  <si>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</si>
  <si>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</si>
  <si>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</si>
  <si>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</si>
  <si>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</si>
  <si>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</si>
  <si>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</si>
  <si>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</si>
  <si>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</si>
  <si>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</si>
  <si>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</si>
  <si>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</si>
  <si>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</si>
  <si>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</si>
  <si>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</si>
  <si>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</si>
  <si>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</si>
  <si>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</si>
  <si>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</si>
  <si>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</si>
  <si>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</si>
  <si>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</si>
  <si>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</si>
  <si>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</si>
  <si>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</si>
  <si>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</si>
  <si>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</si>
  <si>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</si>
  <si>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</si>
  <si>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</si>
  <si>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</si>
  <si>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</si>
  <si>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</si>
  <si>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</si>
  <si>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</si>
  <si>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</si>
  <si>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</si>
  <si>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</si>
  <si>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</si>
  <si>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</si>
  <si>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</si>
  <si>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</si>
  <si>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</si>
  <si>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</si>
  <si>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</si>
  <si>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</si>
  <si>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</si>
  <si>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</si>
  <si>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</si>
  <si>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</si>
  <si>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</si>
  <si>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</si>
  <si>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</si>
  <si>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</si>
  <si>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</si>
  <si>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</si>
  <si>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</si>
  <si>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</si>
  <si>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</si>
  <si>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</si>
  <si>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</si>
  <si>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</si>
  <si>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</si>
  <si>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</si>
  <si>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</si>
  <si>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</si>
  <si>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</si>
  <si>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</si>
  <si>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</si>
  <si>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</si>
  <si>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</si>
  <si>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</si>
  <si>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</si>
  <si>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</si>
  <si>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</si>
  <si>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</si>
  <si>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</si>
  <si>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</si>
  <si>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</si>
  <si>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</si>
  <si>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</si>
  <si>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</si>
  <si>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</si>
  <si>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</si>
  <si>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</si>
  <si>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</si>
  <si>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</si>
  <si>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</si>
  <si>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</si>
  <si>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</si>
  <si>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</si>
  <si>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</si>
  <si>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</si>
  <si>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</si>
  <si>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</si>
  <si>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</si>
  <si>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</si>
  <si>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</si>
  <si>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</si>
  <si>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</si>
  <si>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</si>
  <si>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</si>
  <si>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</si>
  <si>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</si>
  <si>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</si>
  <si>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</si>
  <si>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</si>
  <si>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</si>
  <si>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</si>
  <si>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</si>
  <si>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</si>
  <si>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</si>
  <si>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</si>
  <si>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</si>
  <si>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</si>
  <si>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</si>
  <si>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</si>
  <si>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</si>
  <si>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</si>
  <si>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</si>
  <si>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</si>
  <si>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</si>
  <si>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</si>
  <si>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</si>
  <si>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</si>
  <si>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</si>
  <si>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</si>
  <si>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</si>
  <si>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</si>
  <si>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</si>
  <si>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</si>
  <si>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</si>
  <si>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</si>
  <si>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</si>
  <si>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</si>
  <si>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</si>
  <si>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</si>
  <si>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</si>
  <si>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</si>
  <si>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</si>
  <si>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</si>
  <si>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</si>
  <si>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</si>
  <si>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</si>
  <si>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</si>
  <si>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</si>
  <si>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</si>
  <si>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</si>
  <si>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</si>
  <si>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</si>
  <si>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</si>
  <si>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</si>
  <si>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</si>
  <si>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</si>
  <si>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</si>
  <si>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</si>
  <si>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</si>
  <si>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</si>
  <si>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</si>
  <si>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</si>
  <si>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</si>
  <si>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</si>
  <si>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</si>
  <si>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</si>
  <si>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</si>
  <si>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</si>
  <si>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</si>
  <si>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</si>
  <si>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</si>
  <si>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</si>
  <si>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</si>
  <si>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</si>
  <si>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</si>
  <si>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</si>
  <si>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</si>
  <si>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</si>
  <si>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</si>
  <si>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</si>
  <si>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</si>
  <si>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</si>
  <si>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</si>
  <si>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</si>
  <si>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</si>
  <si>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</si>
  <si>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</si>
  <si>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</si>
  <si>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</si>
  <si>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</si>
  <si>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</si>
  <si>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</si>
  <si>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</si>
  <si>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</si>
  <si>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</si>
  <si>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</si>
  <si>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</si>
  <si>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</si>
  <si>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</si>
  <si>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</si>
  <si>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</si>
  <si>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</si>
  <si>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</si>
  <si>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</si>
  <si>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</si>
  <si>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</si>
  <si>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</si>
  <si>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</si>
  <si>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</si>
  <si>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</si>
  <si>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</si>
  <si>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</si>
  <si>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</si>
  <si>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</si>
  <si>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</si>
  <si>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</si>
  <si>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</si>
  <si>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</si>
  <si>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</si>
  <si>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</si>
  <si>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</si>
  <si>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</si>
  <si>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</si>
  <si>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</si>
  <si>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</si>
  <si>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</si>
  <si>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</si>
  <si>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</si>
  <si>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</si>
  <si>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</si>
  <si>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</si>
  <si>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</si>
  <si>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</si>
  <si>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</si>
  <si>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</si>
  <si>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</si>
  <si>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</si>
  <si>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</si>
  <si>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</si>
  <si>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</si>
  <si>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</si>
  <si>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</si>
  <si>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</si>
  <si>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</si>
  <si>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</si>
  <si>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</si>
  <si>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</si>
  <si>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</si>
  <si>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</si>
  <si>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</si>
  <si>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</si>
  <si>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</si>
  <si>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</si>
  <si>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</si>
  <si>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</si>
  <si>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</si>
  <si>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</si>
  <si>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</si>
  <si>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</si>
  <si>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</si>
  <si>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</si>
  <si>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</si>
  <si>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</si>
  <si>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</si>
  <si>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</si>
  <si>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</si>
  <si>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</si>
  <si>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</si>
  <si>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</si>
  <si>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</si>
  <si>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</si>
  <si>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</si>
  <si>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</si>
  <si>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</si>
  <si>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</si>
  <si>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</si>
  <si>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</si>
  <si>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</si>
  <si>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</si>
  <si>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</si>
  <si>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</si>
  <si>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</si>
  <si>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</si>
  <si>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</si>
  <si>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</si>
  <si>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</si>
  <si>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</si>
  <si>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</si>
  <si>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</si>
  <si>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</si>
  <si>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</si>
  <si>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</si>
  <si>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</si>
  <si>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</si>
  <si>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</si>
  <si>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</si>
  <si>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</si>
  <si>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</si>
  <si>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</si>
  <si>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</si>
  <si>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</si>
  <si>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</si>
  <si>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</si>
  <si>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</si>
  <si>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</si>
  <si>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</si>
  <si>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</si>
  <si>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</si>
  <si>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</si>
  <si>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</si>
  <si>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</si>
  <si>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</si>
  <si>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</si>
  <si>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</si>
  <si>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</si>
  <si>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</si>
  <si>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</si>
  <si>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</si>
  <si>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</si>
  <si>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</si>
  <si>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</si>
  <si>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</si>
  <si>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</si>
  <si>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</si>
  <si>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</si>
  <si>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</si>
  <si>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</si>
  <si>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</si>
  <si>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</si>
  <si>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</si>
  <si>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</si>
  <si>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</si>
  <si>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</si>
  <si>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</si>
  <si>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</si>
  <si>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</si>
  <si>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</si>
  <si>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</si>
  <si>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</si>
  <si>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</si>
  <si>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</si>
  <si>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</si>
  <si>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</si>
  <si>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</si>
  <si>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</si>
  <si>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</si>
  <si>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</si>
  <si>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</si>
  <si>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</si>
  <si>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</si>
  <si>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</si>
  <si>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</si>
  <si>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</si>
  <si>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</si>
  <si>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</si>
  <si>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</si>
  <si>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</si>
  <si>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</si>
  <si>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</si>
  <si>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</si>
  <si>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</si>
  <si>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</si>
  <si>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</si>
  <si>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</si>
  <si>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</si>
  <si>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</si>
  <si>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</si>
  <si>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</si>
  <si>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</si>
  <si>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</si>
  <si>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</si>
  <si>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</si>
  <si>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</si>
  <si>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</si>
  <si>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</si>
  <si>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</si>
  <si>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</si>
  <si>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</si>
  <si>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</si>
  <si>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</si>
  <si>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</si>
  <si>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</si>
  <si>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</si>
  <si>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</si>
  <si>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</si>
  <si>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</si>
  <si>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</si>
  <si>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</si>
  <si>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</si>
  <si>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</si>
  <si>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</si>
  <si>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</si>
  <si>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</si>
  <si>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</si>
  <si>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</si>
  <si>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</si>
  <si>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</si>
  <si>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</si>
  <si>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</si>
  <si>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</si>
  <si>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</si>
  <si>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</si>
  <si>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</si>
  <si>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</si>
  <si>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</si>
  <si>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</si>
  <si>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</si>
  <si>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</si>
  <si>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</si>
  <si>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</si>
  <si>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</si>
  <si>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</si>
  <si>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</si>
  <si>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</si>
  <si>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</si>
  <si>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</si>
  <si>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</si>
  <si>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</si>
  <si>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</si>
  <si>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</si>
  <si>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</si>
  <si>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</si>
  <si>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</si>
  <si>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</si>
  <si>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</si>
  <si>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</si>
  <si>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</si>
  <si>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</si>
  <si>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</si>
  <si>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</si>
  <si>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</si>
  <si>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</si>
  <si>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</si>
  <si>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</si>
  <si>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</si>
  <si>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</si>
  <si>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</si>
  <si>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</si>
  <si>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</si>
  <si>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</si>
  <si>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</si>
  <si>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</si>
  <si>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</si>
  <si>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</si>
  <si>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</si>
  <si>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</si>
  <si>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</si>
  <si>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</si>
  <si>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</si>
  <si>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</si>
  <si>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</si>
  <si>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</si>
  <si>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</si>
  <si>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</si>
  <si>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</si>
  <si>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</si>
  <si>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</si>
  <si>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</si>
  <si>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</si>
  <si>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</si>
  <si>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</si>
  <si>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</si>
  <si>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</si>
  <si>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</si>
  <si>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</si>
  <si>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</si>
  <si>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</si>
  <si>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</si>
  <si>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</si>
  <si>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</si>
  <si>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</si>
  <si>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</si>
  <si>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</si>
  <si>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</si>
  <si>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</si>
  <si>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</si>
  <si>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</si>
  <si>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</si>
  <si>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</si>
  <si>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</si>
  <si>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</si>
  <si>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</si>
  <si>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</si>
  <si>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</si>
  <si>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</si>
  <si>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</si>
  <si>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</si>
  <si>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</si>
  <si>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</si>
  <si>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</si>
  <si>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</si>
  <si>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</si>
  <si>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</si>
  <si>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</si>
  <si>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</si>
  <si>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</si>
  <si>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</si>
  <si>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</si>
  <si>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</si>
  <si>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</si>
  <si>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</si>
  <si>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</si>
  <si>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</si>
  <si>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</si>
  <si>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</si>
  <si>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</si>
  <si>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</si>
  <si>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</si>
  <si>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</si>
  <si>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</si>
  <si>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</si>
  <si>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</si>
  <si>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</si>
  <si>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</si>
  <si>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</si>
  <si>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</si>
  <si>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</si>
  <si>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</si>
  <si>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</si>
  <si>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</si>
  <si>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</si>
  <si>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</si>
  <si>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</si>
  <si>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</si>
  <si>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</si>
  <si>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</si>
  <si>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</si>
  <si>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</si>
  <si>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</si>
  <si>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</si>
  <si>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</si>
  <si>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</si>
  <si>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</si>
  <si>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</si>
  <si>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</si>
  <si>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</si>
  <si>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</si>
  <si>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</si>
  <si>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</si>
  <si>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</si>
  <si>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</si>
  <si>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</si>
  <si>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</si>
  <si>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</si>
  <si>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</si>
  <si>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</si>
  <si>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</si>
  <si>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</si>
  <si>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</si>
  <si>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</si>
  <si>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</si>
  <si>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</si>
  <si>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</si>
  <si>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</si>
  <si>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</si>
  <si>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</si>
  <si>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</si>
  <si>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</si>
  <si>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</si>
  <si>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</si>
  <si>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</si>
  <si>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</si>
  <si>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</si>
  <si>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</si>
  <si>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</si>
  <si>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</si>
  <si>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</si>
  <si>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</si>
  <si>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</si>
  <si>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</si>
  <si>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</si>
  <si>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</si>
  <si>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</si>
  <si>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</si>
  <si>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</si>
  <si>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</si>
  <si>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</si>
  <si>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</si>
  <si>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</si>
  <si>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</si>
  <si>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</si>
  <si>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</si>
  <si>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</si>
  <si>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</si>
  <si>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</si>
  <si>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</si>
  <si>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</si>
  <si>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</si>
  <si>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</si>
  <si>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</si>
  <si>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</si>
  <si>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</si>
  <si>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</si>
  <si>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</si>
  <si>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</si>
  <si>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</si>
  <si>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</si>
  <si>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</si>
  <si>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</si>
  <si>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</si>
  <si>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</si>
  <si>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</si>
  <si>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</si>
  <si>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</si>
  <si>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</si>
  <si>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</si>
  <si>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</si>
  <si>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</si>
  <si>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</si>
  <si>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</si>
  <si>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</si>
  <si>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</si>
  <si>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</si>
  <si>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</si>
  <si>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</si>
  <si>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</si>
  <si>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</si>
  <si>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</si>
  <si>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</si>
  <si>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</si>
  <si>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</si>
  <si>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</si>
  <si>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</si>
  <si>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</si>
  <si>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</si>
  <si>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</si>
  <si>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</si>
  <si>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</si>
  <si>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</si>
  <si>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</si>
  <si>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</si>
  <si>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</si>
  <si>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</si>
  <si>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</si>
  <si>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</si>
  <si>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</si>
  <si>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</si>
  <si>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</si>
  <si>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</si>
  <si>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</si>
  <si>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</si>
  <si>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</si>
  <si>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</si>
  <si>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</si>
  <si>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</si>
  <si>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</si>
  <si>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</si>
  <si>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</si>
  <si>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</si>
  <si>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</si>
  <si>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</si>
  <si>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</si>
  <si>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</si>
  <si>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</si>
  <si>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</si>
  <si>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</si>
  <si>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</si>
  <si>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</si>
  <si>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</si>
  <si>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</si>
  <si>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</si>
  <si>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</si>
  <si>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</si>
  <si>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</si>
  <si>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</si>
  <si>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</si>
  <si>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</si>
  <si>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</si>
  <si>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</si>
  <si>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</si>
  <si>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</si>
  <si>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</si>
  <si>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</si>
  <si>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</si>
  <si>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</si>
  <si>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</si>
  <si>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</si>
  <si>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</si>
  <si>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</si>
  <si>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</si>
  <si>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</si>
  <si>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</si>
  <si>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</si>
  <si>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</si>
  <si>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</si>
  <si>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</si>
  <si>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</si>
  <si>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</si>
  <si>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</si>
  <si>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</si>
  <si>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</si>
  <si>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</si>
  <si>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</si>
  <si>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</si>
  <si>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</si>
  <si>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</si>
  <si>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</si>
  <si>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</si>
  <si>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</si>
  <si>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</si>
  <si>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</si>
  <si>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</si>
  <si>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</si>
  <si>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</si>
  <si>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</si>
  <si>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</si>
  <si>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</si>
  <si>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</si>
  <si>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</si>
  <si>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</si>
  <si>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</si>
  <si>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</si>
  <si>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</si>
  <si>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</si>
  <si>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</si>
  <si>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</si>
  <si>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</si>
  <si>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</si>
  <si>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</si>
  <si>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</si>
  <si>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</si>
  <si>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</si>
  <si>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</si>
  <si>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</si>
  <si>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</si>
  <si>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</si>
  <si>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</si>
  <si>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</si>
  <si>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</si>
  <si>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</si>
  <si>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</si>
  <si>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</si>
  <si>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</si>
  <si>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</si>
  <si>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</si>
  <si>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</si>
  <si>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</si>
  <si>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</si>
  <si>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</si>
  <si>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</si>
  <si>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</si>
  <si>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</si>
  <si>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</si>
  <si>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</si>
  <si>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</si>
  <si>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</si>
  <si>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</si>
  <si>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</si>
  <si>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</si>
  <si>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</si>
  <si>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</si>
  <si>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</si>
  <si>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</si>
  <si>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</si>
  <si>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</si>
  <si>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</si>
  <si>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</si>
  <si>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</si>
  <si>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</si>
  <si>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</si>
  <si>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</si>
  <si>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</si>
  <si>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</si>
  <si>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</si>
  <si>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</si>
  <si>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</si>
  <si>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</si>
  <si>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</si>
  <si>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</si>
  <si>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</si>
  <si>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</si>
  <si>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</si>
  <si>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</si>
  <si>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</si>
  <si>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</si>
  <si>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</si>
  <si>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</si>
  <si>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</si>
  <si>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</si>
  <si>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</si>
  <si>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</si>
  <si>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</si>
  <si>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</si>
  <si>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</si>
  <si>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</si>
  <si>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</si>
  <si>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</si>
  <si>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</si>
  <si>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</si>
  <si>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</si>
  <si>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</si>
  <si>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</si>
  <si>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</si>
  <si>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</si>
  <si>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</si>
  <si>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</si>
  <si>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</si>
  <si>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</si>
  <si>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</si>
  <si>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</si>
  <si>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</si>
  <si>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</si>
  <si>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</si>
  <si>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</si>
  <si>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</si>
  <si>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</si>
  <si>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</si>
  <si>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</si>
  <si>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</si>
  <si>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</si>
  <si>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</si>
  <si>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</si>
  <si>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</si>
  <si>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</si>
  <si>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</si>
  <si>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</si>
  <si>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</si>
  <si>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</si>
  <si>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</si>
  <si>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</si>
  <si>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</si>
  <si>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</si>
  <si>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</si>
  <si>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</si>
  <si>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</si>
  <si>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</si>
  <si>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</si>
  <si>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</si>
  <si>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</si>
  <si>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</si>
  <si>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</si>
  <si>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</si>
  <si>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</si>
  <si>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</si>
  <si>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</si>
  <si>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</si>
  <si>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</si>
  <si>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</si>
  <si>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</si>
  <si>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</si>
  <si>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</si>
  <si>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</si>
  <si>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</si>
  <si>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</si>
  <si>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</si>
  <si>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</si>
  <si>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</si>
  <si>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</si>
  <si>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</si>
  <si>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</si>
  <si>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</si>
  <si>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</si>
  <si>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</si>
  <si>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</si>
  <si>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</si>
  <si>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</si>
  <si>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</si>
  <si>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</si>
  <si>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</si>
  <si>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</si>
  <si>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</si>
  <si>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</si>
  <si>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</si>
  <si>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</si>
  <si>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</si>
  <si>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</si>
  <si>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</si>
  <si>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</si>
  <si>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</si>
  <si>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</si>
  <si>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</si>
  <si>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</si>
  <si>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</si>
  <si>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</si>
  <si>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</si>
  <si>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</si>
  <si>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</si>
  <si>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</si>
  <si>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</si>
  <si>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</si>
  <si>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</si>
  <si>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</si>
  <si>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</si>
  <si>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</si>
  <si>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</si>
  <si>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</si>
  <si>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</si>
  <si>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</si>
  <si>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</si>
  <si>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</si>
  <si>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</si>
  <si>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</si>
  <si>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</si>
  <si>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</si>
  <si>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</si>
  <si>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</si>
  <si>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</si>
  <si>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</si>
  <si>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</si>
  <si>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</si>
  <si>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</si>
  <si>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</si>
  <si>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</si>
  <si>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</si>
  <si>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</si>
  <si>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</si>
  <si>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</si>
  <si>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</si>
  <si>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</si>
  <si>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</si>
  <si>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</si>
  <si>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</si>
  <si>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</si>
  <si>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</si>
  <si>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</si>
  <si>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</si>
  <si>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</si>
  <si>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</si>
  <si>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</si>
  <si>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</si>
  <si>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</si>
  <si>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</si>
  <si>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</si>
  <si>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</si>
  <si>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</si>
  <si>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</si>
  <si>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</si>
  <si>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</si>
  <si>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</si>
  <si>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</si>
  <si>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</si>
  <si>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</si>
  <si>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</si>
  <si>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</si>
  <si>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</si>
  <si>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</si>
  <si>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</si>
  <si>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</si>
  <si>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</si>
  <si>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</si>
  <si>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</si>
  <si>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</si>
  <si>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</si>
  <si>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</si>
  <si>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</si>
  <si>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</si>
  <si>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</si>
  <si>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</si>
  <si>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</si>
  <si>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</si>
  <si>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</si>
  <si>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</si>
  <si>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</si>
  <si>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</si>
  <si>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</si>
  <si>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</si>
  <si>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</si>
  <si>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</si>
  <si>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</si>
  <si>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</si>
  <si>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</si>
  <si>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</si>
  <si>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</si>
  <si>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</si>
  <si>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</si>
  <si>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</si>
  <si>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</si>
  <si>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</si>
  <si>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</si>
  <si>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</si>
  <si>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</si>
  <si>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</si>
  <si>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</si>
  <si>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</si>
  <si>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</si>
  <si>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</si>
  <si>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</si>
  <si>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</si>
  <si>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</si>
  <si>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</si>
  <si>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</si>
  <si>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</si>
  <si>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</si>
  <si>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</si>
  <si>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</si>
  <si>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</si>
  <si>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</si>
  <si>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</si>
  <si>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</si>
  <si>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</si>
  <si>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</si>
  <si>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</si>
  <si>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</si>
  <si>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</si>
  <si>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</si>
  <si>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</si>
  <si>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</si>
  <si>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</si>
  <si>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</si>
  <si>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</si>
  <si>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</si>
  <si>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</si>
  <si>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</si>
  <si>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</si>
  <si>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</si>
  <si>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</si>
  <si>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</si>
  <si>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</si>
  <si>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</si>
  <si>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</si>
  <si>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</si>
  <si>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</si>
  <si>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</si>
  <si>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</si>
  <si>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</si>
  <si>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</si>
  <si>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Objeto del contrato: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</si>
  <si>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2021-23-10000796 </t>
  </si>
  <si>
    <t>amorpormipueblo2011@hotmail.com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</si>
</sst>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4" zoomScale="53" zoomScaleNormal="53"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182" t="s">
        <v>2640</v>
      </c>
      <c r="M2" s="182"/>
      <c r="N2" s="190" t="s">
        <v>2641</v>
      </c>
      <c r="O2" s="191"/>
    </row>
    <row r="3" spans="1:20" ht="33" customHeight="1" x14ac:dyDescent="0.25">
      <c r="A3" s="9"/>
      <c r="B3" s="8"/>
      <c r="C3" s="209"/>
      <c r="D3" s="210"/>
      <c r="E3" s="210"/>
      <c r="F3" s="210"/>
      <c r="G3" s="210"/>
      <c r="H3" s="210"/>
      <c r="I3" s="210"/>
      <c r="J3" s="210"/>
      <c r="K3" s="210"/>
      <c r="L3" s="192" t="s">
        <v>1</v>
      </c>
      <c r="M3" s="192"/>
      <c r="N3" s="192"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220</v>
      </c>
      <c r="I15" s="32" t="s">
        <v>2624</v>
      </c>
      <c r="J15" s="108" t="s">
        <v>2626</v>
      </c>
      <c r="L15" s="213" t="s">
        <v>8</v>
      </c>
      <c r="M15" s="21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89"/>
      <c r="I20" s="119" t="s">
        <v>220</v>
      </c>
      <c r="J20" s="119" t="s">
        <v>499</v>
      </c>
      <c r="K20" s="177">
        <v>4353201902</v>
      </c>
      <c r="L20" s="176"/>
      <c r="M20" s="176">
        <v>44561</v>
      </c>
      <c r="N20" s="133">
        <f>+(M20-L20)/30</f>
        <v>1485.3666666666666</v>
      </c>
      <c r="O20" s="136"/>
      <c r="U20" s="132"/>
      <c r="V20" s="105">
        <f ca="1">NOW()</f>
        <v>44194.500632986113</v>
      </c>
      <c r="W20" s="105">
        <f ca="1">NOW()</f>
        <v>44194.500632986113</v>
      </c>
    </row>
    <row r="21" spans="1:23" ht="30" customHeight="1" outlineLevel="1" x14ac:dyDescent="0.25">
      <c r="A21" s="9"/>
      <c r="B21" s="71"/>
      <c r="C21" s="5"/>
      <c r="D21" s="5"/>
      <c r="E21" s="5"/>
      <c r="F21" s="5"/>
      <c r="G21" s="5"/>
      <c r="H21" s="70"/>
      <c r="I21" s="119" t="s">
        <v>220</v>
      </c>
      <c r="J21" s="119" t="s">
        <v>509</v>
      </c>
      <c r="K21" s="175"/>
      <c r="L21" s="176"/>
      <c r="M21" s="176"/>
      <c r="N21" s="133">
        <f t="shared" ref="N21:N35" si="0">+(M21-L21)/30</f>
        <v>0</v>
      </c>
      <c r="O21" s="137"/>
    </row>
    <row r="22" spans="1:23" ht="30" customHeight="1" outlineLevel="1" x14ac:dyDescent="0.25">
      <c r="A22" s="9"/>
      <c r="B22" s="71"/>
      <c r="C22" s="5"/>
      <c r="D22" s="5"/>
      <c r="E22" s="5"/>
      <c r="F22" s="5"/>
      <c r="G22" s="5"/>
      <c r="H22" s="70"/>
      <c r="I22" s="119" t="s">
        <v>220</v>
      </c>
      <c r="J22" s="119" t="s">
        <v>487</v>
      </c>
      <c r="K22" s="175"/>
      <c r="L22" s="176"/>
      <c r="M22" s="176"/>
      <c r="N22" s="134">
        <f t="shared" ref="N22:N33" si="1">+(M22-L22)/30</f>
        <v>0</v>
      </c>
      <c r="O22" s="137"/>
    </row>
    <row r="23" spans="1:23" ht="30" customHeight="1" outlineLevel="1" x14ac:dyDescent="0.25">
      <c r="A23" s="9"/>
      <c r="B23" s="101"/>
      <c r="C23" s="21"/>
      <c r="D23" s="21"/>
      <c r="E23" s="21"/>
      <c r="F23" s="5"/>
      <c r="G23" s="5"/>
      <c r="H23" s="70"/>
      <c r="I23" s="119" t="s">
        <v>220</v>
      </c>
      <c r="J23" s="119" t="s">
        <v>506</v>
      </c>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t="s">
        <v>220</v>
      </c>
      <c r="J24" s="148" t="s">
        <v>510</v>
      </c>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181" t="str">
        <f>VLOOKUP(B20,EAS!A2:B1439,2,0)</f>
        <v xml:space="preserve">FUNDACIÓN AMOR POR MI PUEBLO </v>
      </c>
      <c r="C38" s="181"/>
      <c r="D38" s="181"/>
      <c r="E38" s="181"/>
      <c r="F38" s="181"/>
      <c r="G38" s="5"/>
      <c r="H38" s="130"/>
      <c r="I38" s="193" t="s">
        <v>2695</v>
      </c>
      <c r="J38" s="194"/>
      <c r="K38" s="194"/>
      <c r="L38" s="194"/>
      <c r="M38" s="194"/>
      <c r="N38" s="194"/>
      <c r="O38" s="131"/>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2655</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2656</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2658</v>
      </c>
      <c r="C168" s="227"/>
      <c r="D168" s="227"/>
      <c r="E168" s="8"/>
      <c r="F168" s="5"/>
      <c r="H168" s="81" t="s">
        <v>2657</v>
      </c>
      <c r="I168" s="250"/>
      <c r="J168" s="251"/>
      <c r="K168" s="251"/>
      <c r="L168" s="251"/>
      <c r="M168" s="251"/>
      <c r="N168" s="251"/>
      <c r="O168" s="25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25" x14ac:dyDescent="0.25">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5" t="s">
        <v>2669</v>
      </c>
      <c r="C179" s="225"/>
      <c r="D179" s="225"/>
      <c r="E179" s="169">
        <v>0.02</v>
      </c>
      <c r="F179" s="168">
        <v>0.01</v>
      </c>
      <c r="G179" s="163">
        <f>IF(F179&gt;0,SUM(E179+F179),"")</f>
        <v>0.03</v>
      </c>
      <c r="H179" s="5"/>
      <c r="I179" s="225" t="s">
        <v>2671</v>
      </c>
      <c r="J179" s="225"/>
      <c r="K179" s="225"/>
      <c r="L179" s="225"/>
      <c r="M179" s="170">
        <v>0.03</v>
      </c>
      <c r="O179" s="8"/>
      <c r="Q179" s="19"/>
      <c r="R179" s="157">
        <f>IF(M179&gt;0,SUM(L179+M179),"")</f>
        <v>0.03</v>
      </c>
      <c r="T179" s="19"/>
      <c r="U179" s="180" t="s">
        <v>1166</v>
      </c>
      <c r="V179" s="180"/>
      <c r="W179" s="180"/>
      <c r="X179" s="24">
        <v>0.02</v>
      </c>
      <c r="Y179" s="162"/>
      <c r="Z179" s="163" t="str">
        <f>IF(Y179&gt;0,SUM(E181+Y179),"")</f>
        <v/>
      </c>
      <c r="AA179" s="19"/>
      <c r="AB179" s="19"/>
    </row>
    <row r="180" spans="1:28" ht="23.25" hidden="1" x14ac:dyDescent="0.25">
      <c r="A180" s="9"/>
      <c r="B180" s="205"/>
      <c r="C180" s="205"/>
      <c r="D180" s="205"/>
      <c r="E180" s="167"/>
      <c r="H180" s="5"/>
      <c r="I180" s="205"/>
      <c r="J180" s="205"/>
      <c r="K180" s="205"/>
      <c r="L180" s="205"/>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130596057.06</v>
      </c>
      <c r="F185" s="92"/>
      <c r="G185" s="93"/>
      <c r="H185" s="88"/>
      <c r="I185" s="90" t="s">
        <v>2627</v>
      </c>
      <c r="J185" s="164">
        <f>+SUM(M179:M183)</f>
        <v>0.03</v>
      </c>
      <c r="K185" s="206" t="s">
        <v>2628</v>
      </c>
      <c r="L185" s="206"/>
      <c r="M185" s="94">
        <f>+J185*(SUM(K20:K35))</f>
        <v>130596057.06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0" t="s">
        <v>2636</v>
      </c>
      <c r="C192" s="24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8" t="s">
        <v>2659</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