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esktop\INVITACIÓN DIMF - CDI\"/>
    </mc:Choice>
  </mc:AlternateContent>
  <xr:revisionPtr revIDLastSave="0" documentId="13_ncr:1_{0C38C683-7E1F-4D61-B5D6-654EA346DA3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<sst xmlns="http://schemas.openxmlformats.org/spreadsheetml/2006/main" count="3120" uniqueCount="2701">
  <si>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</si>
  <si>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</si>
  <si>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</si>
  <si>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</si>
  <si>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</si>
  <si>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</si>
  <si>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</si>
  <si>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</si>
  <si>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</si>
  <si>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</si>
  <si>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</si>
  <si>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</si>
  <si>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</si>
  <si>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</si>
  <si>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</si>
  <si>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</si>
  <si>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</si>
  <si>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</si>
  <si>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</si>
  <si>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</si>
  <si>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</si>
  <si>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</si>
  <si>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</si>
  <si>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</si>
  <si>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</si>
  <si>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</si>
  <si>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</si>
  <si>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</si>
  <si>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</si>
  <si>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</si>
  <si>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</si>
  <si>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</si>
  <si>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</si>
  <si>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</si>
  <si>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</si>
  <si>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</si>
  <si>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</si>
  <si>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</si>
  <si>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</si>
  <si>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</si>
  <si>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</si>
  <si>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</si>
  <si>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</si>
  <si>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</si>
  <si>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</si>
  <si>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</si>
  <si>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</si>
  <si>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</si>
  <si>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</si>
  <si>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</si>
  <si>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</si>
  <si>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</si>
  <si>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</si>
  <si>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</si>
  <si>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</si>
  <si>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</si>
  <si>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</si>
  <si>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</si>
  <si>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</si>
  <si>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</si>
  <si>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</si>
  <si>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</si>
  <si>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</si>
  <si>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</si>
  <si>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</si>
  <si>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</si>
  <si>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</si>
  <si>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</si>
  <si>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</si>
  <si>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</si>
  <si>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</si>
  <si>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</si>
  <si>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</si>
  <si>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</si>
  <si>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</si>
  <si>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</si>
  <si>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</si>
  <si>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</si>
  <si>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</si>
  <si>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</si>
  <si>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</si>
  <si>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</si>
  <si>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</si>
  <si>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</si>
  <si>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</si>
  <si>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</si>
  <si>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</si>
  <si>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</si>
  <si>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</si>
  <si>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</si>
  <si>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</si>
  <si>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</si>
  <si>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</si>
  <si>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</si>
  <si>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</si>
  <si>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</si>
  <si>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</si>
  <si>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</si>
  <si>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</si>
  <si>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</si>
  <si>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</si>
  <si>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</si>
  <si>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</si>
  <si>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</si>
  <si>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</si>
  <si>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</si>
  <si>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</si>
  <si>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</si>
  <si>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</si>
  <si>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</si>
  <si>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</si>
  <si>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</si>
  <si>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</si>
  <si>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</si>
  <si>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</si>
  <si>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</si>
  <si>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</si>
  <si>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</si>
  <si>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</si>
  <si>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</si>
  <si>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</si>
  <si>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</si>
  <si>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</si>
  <si>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</si>
  <si>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</si>
  <si>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</si>
  <si>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</si>
  <si>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</si>
  <si>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</si>
  <si>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</si>
  <si>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</si>
  <si>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</si>
  <si>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</si>
  <si>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</si>
  <si>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</si>
  <si>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</si>
  <si>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</si>
  <si>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</si>
  <si>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</si>
  <si>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</si>
  <si>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</si>
  <si>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</si>
  <si>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</si>
  <si>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</si>
  <si>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</si>
  <si>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</si>
  <si>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</si>
  <si>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</si>
  <si>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</si>
  <si>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</si>
  <si>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</si>
  <si>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</si>
  <si>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</si>
  <si>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</si>
  <si>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</si>
  <si>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</si>
  <si>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</si>
  <si>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</si>
  <si>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</si>
  <si>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</si>
  <si>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</si>
  <si>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</si>
  <si>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</si>
  <si>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</si>
  <si>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</si>
  <si>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</si>
  <si>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</si>
  <si>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</si>
  <si>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</si>
  <si>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</si>
  <si>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</si>
  <si>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</si>
  <si>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</si>
  <si>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</si>
  <si>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</si>
  <si>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</si>
  <si>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</si>
  <si>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</si>
  <si>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</si>
  <si>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</si>
  <si>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</si>
  <si>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</si>
  <si>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</si>
  <si>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</si>
  <si>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</si>
  <si>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</si>
  <si>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</si>
  <si>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</si>
  <si>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</si>
  <si>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</si>
  <si>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</si>
  <si>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</si>
  <si>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</si>
  <si>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</si>
  <si>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</si>
  <si>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</si>
  <si>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</si>
  <si>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</si>
  <si>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</si>
  <si>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</si>
  <si>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</si>
  <si>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</si>
  <si>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</si>
  <si>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</si>
  <si>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</si>
  <si>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</si>
  <si>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</si>
  <si>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</si>
  <si>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</si>
  <si>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</si>
  <si>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</si>
  <si>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</si>
  <si>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</si>
  <si>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</si>
  <si>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</si>
  <si>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</si>
  <si>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</si>
  <si>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</si>
  <si>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</si>
  <si>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</si>
  <si>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</si>
  <si>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</si>
  <si>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</si>
  <si>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</si>
  <si>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</si>
  <si>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</si>
  <si>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</si>
  <si>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</si>
  <si>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</si>
  <si>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</si>
  <si>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</si>
  <si>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</si>
  <si>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</si>
  <si>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</si>
  <si>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</si>
  <si>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</si>
  <si>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</si>
  <si>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</si>
  <si>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</si>
  <si>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</si>
  <si>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</si>
  <si>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</si>
  <si>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</si>
  <si>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</si>
  <si>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</si>
  <si>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</si>
  <si>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</si>
  <si>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</si>
  <si>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</si>
  <si>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</si>
  <si>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</si>
  <si>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</si>
  <si>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</si>
  <si>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</si>
  <si>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</si>
  <si>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</si>
  <si>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</si>
  <si>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</si>
  <si>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</si>
  <si>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</si>
  <si>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</si>
  <si>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</si>
  <si>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</si>
  <si>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</si>
  <si>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</si>
  <si>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</si>
  <si>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</si>
  <si>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</si>
  <si>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</si>
  <si>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</si>
  <si>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</si>
  <si>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</si>
  <si>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</si>
  <si>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</si>
  <si>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</si>
  <si>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</si>
  <si>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</si>
  <si>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</si>
  <si>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</si>
  <si>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</si>
  <si>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</si>
  <si>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</si>
  <si>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</si>
  <si>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</si>
  <si>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</si>
  <si>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</si>
  <si>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</si>
  <si>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</si>
  <si>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</si>
  <si>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</si>
  <si>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</si>
  <si>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</si>
  <si>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</si>
  <si>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</si>
  <si>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</si>
  <si>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</si>
  <si>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</si>
  <si>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</si>
  <si>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</si>
  <si>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</si>
  <si>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</si>
  <si>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</si>
  <si>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</si>
  <si>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</si>
  <si>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</si>
  <si>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</si>
  <si>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</si>
  <si>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</si>
  <si>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</si>
  <si>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</si>
  <si>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</si>
  <si>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</si>
  <si>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</si>
  <si>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</si>
  <si>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</si>
  <si>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</si>
  <si>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</si>
  <si>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</si>
  <si>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</si>
  <si>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</si>
  <si>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</si>
  <si>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</si>
  <si>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</si>
  <si>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</si>
  <si>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</si>
  <si>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</si>
  <si>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</si>
  <si>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</si>
  <si>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</si>
  <si>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</si>
  <si>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</si>
  <si>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</si>
  <si>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</si>
  <si>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</si>
  <si>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</si>
  <si>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</si>
  <si>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</si>
  <si>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</si>
  <si>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</si>
  <si>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</si>
  <si>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</si>
  <si>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</si>
  <si>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</si>
  <si>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</si>
  <si>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</si>
  <si>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</si>
  <si>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</si>
  <si>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</si>
  <si>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</si>
  <si>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</si>
  <si>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</si>
  <si>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</si>
  <si>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</si>
  <si>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</si>
  <si>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</si>
  <si>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</si>
  <si>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</si>
  <si>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</si>
  <si>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</si>
  <si>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</si>
  <si>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</si>
  <si>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</si>
  <si>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</si>
  <si>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</si>
  <si>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</si>
  <si>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</si>
  <si>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</si>
  <si>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</si>
  <si>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</si>
  <si>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</si>
  <si>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</si>
  <si>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</si>
  <si>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</si>
  <si>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</si>
  <si>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</si>
  <si>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</si>
  <si>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</si>
  <si>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</si>
  <si>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</si>
  <si>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</si>
  <si>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</si>
  <si>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</si>
  <si>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</si>
  <si>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</si>
  <si>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</si>
  <si>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</si>
  <si>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</si>
  <si>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</si>
  <si>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</si>
  <si>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</si>
  <si>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</si>
  <si>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</si>
  <si>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</si>
  <si>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</si>
  <si>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</si>
  <si>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</si>
  <si>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</si>
  <si>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</si>
  <si>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</si>
  <si>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</si>
  <si>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</si>
  <si>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</si>
  <si>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</si>
  <si>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</si>
  <si>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</si>
  <si>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</si>
  <si>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</si>
  <si>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</si>
  <si>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</si>
  <si>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</si>
  <si>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</si>
  <si>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</si>
  <si>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</si>
  <si>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</si>
  <si>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</si>
  <si>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</si>
  <si>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</si>
  <si>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</si>
  <si>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</si>
  <si>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</si>
  <si>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</si>
  <si>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</si>
  <si>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</si>
  <si>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</si>
  <si>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</si>
  <si>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</si>
  <si>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</si>
  <si>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</si>
  <si>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</si>
  <si>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</si>
  <si>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</si>
  <si>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</si>
  <si>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</si>
  <si>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</si>
  <si>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</si>
  <si>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</si>
  <si>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</si>
  <si>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</si>
  <si>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</si>
  <si>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</si>
  <si>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</si>
  <si>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</si>
  <si>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</si>
  <si>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</si>
  <si>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</si>
  <si>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</si>
  <si>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</si>
  <si>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</si>
  <si>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</si>
  <si>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</si>
  <si>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</si>
  <si>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</si>
  <si>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</si>
  <si>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</si>
  <si>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</si>
  <si>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</si>
  <si>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</si>
  <si>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</si>
  <si>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</si>
  <si>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</si>
  <si>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</si>
  <si>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</si>
  <si>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</si>
  <si>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</si>
  <si>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</si>
  <si>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</si>
  <si>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</si>
  <si>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</si>
  <si>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</si>
  <si>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</si>
  <si>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</si>
  <si>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</si>
  <si>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</si>
  <si>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</si>
  <si>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</si>
  <si>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</si>
  <si>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</si>
  <si>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</si>
  <si>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</si>
  <si>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</si>
  <si>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</si>
  <si>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</si>
  <si>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</si>
  <si>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</si>
  <si>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</si>
  <si>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</si>
  <si>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</si>
  <si>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</si>
  <si>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</si>
  <si>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</si>
  <si>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</si>
  <si>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</si>
  <si>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</si>
  <si>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</si>
  <si>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</si>
  <si>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</si>
  <si>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</si>
  <si>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</si>
  <si>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</si>
  <si>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</si>
  <si>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</si>
  <si>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</si>
  <si>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</si>
  <si>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</si>
  <si>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</si>
  <si>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</si>
  <si>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</si>
  <si>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</si>
  <si>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</si>
  <si>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</si>
  <si>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</si>
  <si>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</si>
  <si>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</si>
  <si>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</si>
  <si>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</si>
  <si>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</si>
  <si>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</si>
  <si>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</si>
  <si>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</si>
  <si>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</si>
  <si>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</si>
  <si>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</si>
  <si>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</si>
  <si>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</si>
  <si>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</si>
  <si>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</si>
  <si>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</si>
  <si>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</si>
  <si>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</si>
  <si>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</si>
  <si>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</si>
  <si>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</si>
  <si>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</si>
  <si>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</si>
  <si>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</si>
  <si>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</si>
  <si>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</si>
  <si>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</si>
  <si>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</si>
  <si>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</si>
  <si>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</si>
  <si>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</si>
  <si>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</si>
  <si>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</si>
  <si>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</si>
  <si>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</si>
  <si>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</si>
  <si>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</si>
  <si>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</si>
  <si>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</si>
  <si>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</si>
  <si>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</si>
  <si>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</si>
  <si>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</si>
  <si>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</si>
  <si>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</si>
  <si>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</si>
  <si>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</si>
  <si>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</si>
  <si>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</si>
  <si>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</si>
  <si>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</si>
  <si>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</si>
  <si>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</si>
  <si>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</si>
  <si>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</si>
  <si>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</si>
  <si>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</si>
  <si>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</si>
  <si>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</si>
  <si>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</si>
  <si>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</si>
  <si>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</si>
  <si>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</si>
  <si>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</si>
  <si>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</si>
  <si>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</si>
  <si>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</si>
  <si>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</si>
  <si>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</si>
  <si>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</si>
  <si>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</si>
  <si>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</si>
  <si>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</si>
  <si>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</si>
  <si>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</si>
  <si>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</si>
  <si>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</si>
  <si>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</si>
  <si>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</si>
  <si>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</si>
  <si>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</si>
  <si>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</si>
  <si>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</si>
  <si>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</si>
  <si>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</si>
  <si>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</si>
  <si>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</si>
  <si>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</si>
  <si>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</si>
  <si>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</si>
  <si>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</si>
  <si>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</si>
  <si>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</si>
  <si>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</si>
  <si>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</si>
  <si>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</si>
  <si>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</si>
  <si>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</si>
  <si>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</si>
  <si>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</si>
  <si>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</si>
  <si>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</si>
  <si>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</si>
  <si>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</si>
  <si>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</si>
  <si>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</si>
  <si>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</si>
  <si>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</si>
  <si>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</si>
  <si>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</si>
  <si>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</si>
  <si>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</si>
  <si>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</si>
  <si>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</si>
  <si>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</si>
  <si>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</si>
  <si>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</si>
  <si>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</si>
  <si>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</si>
  <si>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</si>
  <si>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</si>
  <si>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</si>
  <si>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</si>
  <si>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</si>
  <si>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</si>
  <si>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</si>
  <si>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</si>
  <si>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</si>
  <si>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</si>
  <si>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</si>
  <si>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</si>
  <si>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</si>
  <si>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</si>
  <si>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</si>
  <si>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</si>
  <si>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</si>
  <si>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</si>
  <si>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</si>
  <si>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</si>
  <si>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</si>
  <si>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</si>
  <si>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</si>
  <si>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</si>
  <si>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</si>
  <si>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</si>
  <si>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</si>
  <si>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</si>
  <si>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</si>
  <si>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</si>
  <si>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</si>
  <si>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</si>
  <si>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</si>
  <si>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</si>
  <si>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</si>
  <si>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</si>
  <si>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</si>
  <si>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</si>
  <si>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</si>
  <si>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</si>
  <si>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</si>
  <si>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</si>
  <si>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</si>
  <si>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</si>
  <si>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</si>
  <si>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</si>
  <si>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</si>
  <si>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</si>
  <si>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</si>
  <si>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</si>
  <si>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</si>
  <si>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</si>
  <si>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</si>
  <si>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</si>
  <si>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</si>
  <si>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</si>
  <si>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</si>
  <si>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</si>
  <si>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</si>
  <si>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</si>
  <si>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</si>
  <si>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</si>
  <si>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</si>
  <si>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</si>
  <si>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</si>
  <si>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</si>
  <si>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</si>
  <si>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</si>
  <si>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</si>
  <si>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</si>
  <si>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</si>
  <si>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</si>
  <si>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</si>
  <si>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</si>
  <si>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</si>
  <si>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</si>
  <si>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</si>
  <si>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</si>
  <si>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</si>
  <si>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</si>
  <si>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</si>
  <si>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</si>
  <si>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</si>
  <si>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</si>
  <si>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</si>
  <si>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</si>
  <si>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</si>
  <si>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</si>
  <si>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</si>
  <si>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</si>
  <si>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</si>
  <si>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</si>
  <si>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</si>
  <si>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</si>
  <si>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</si>
  <si>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</si>
  <si>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</si>
  <si>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</si>
  <si>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</si>
  <si>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</si>
  <si>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</si>
  <si>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</si>
  <si>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</si>
  <si>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</si>
  <si>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</si>
  <si>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</si>
  <si>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</si>
  <si>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</si>
  <si>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</si>
  <si>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</si>
  <si>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</si>
  <si>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</si>
  <si>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</si>
  <si>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</si>
  <si>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</si>
  <si>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</si>
  <si>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</si>
  <si>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</si>
  <si>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</si>
  <si>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</si>
  <si>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</si>
  <si>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</si>
  <si>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</si>
  <si>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</si>
  <si>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</si>
  <si>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</si>
  <si>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</si>
  <si>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</si>
  <si>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</si>
  <si>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</si>
  <si>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</si>
  <si>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</si>
  <si>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</si>
  <si>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</si>
  <si>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</si>
  <si>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</si>
  <si>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</si>
  <si>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</si>
  <si>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</si>
  <si>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</si>
  <si>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</si>
  <si>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</si>
  <si>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</si>
  <si>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</si>
  <si>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</si>
  <si>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</si>
  <si>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</si>
  <si>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</si>
  <si>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</si>
  <si>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</si>
  <si>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</si>
  <si>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</si>
  <si>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</si>
  <si>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</si>
  <si>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</si>
  <si>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</si>
  <si>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</si>
  <si>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</si>
  <si>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</si>
  <si>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</si>
  <si>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</si>
  <si>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</si>
  <si>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</si>
  <si>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</si>
  <si>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</si>
  <si>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</si>
  <si>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</si>
  <si>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</si>
  <si>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</si>
  <si>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</si>
  <si>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</si>
  <si>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</si>
  <si>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</si>
  <si>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</si>
  <si>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</si>
  <si>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</si>
  <si>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</si>
  <si>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</si>
  <si>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</si>
  <si>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</si>
  <si>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</si>
  <si>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</si>
  <si>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</si>
  <si>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</si>
  <si>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</si>
  <si>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</si>
  <si>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</si>
  <si>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</si>
  <si>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</si>
  <si>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</si>
  <si>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</si>
  <si>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</si>
  <si>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</si>
  <si>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</si>
  <si>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</si>
  <si>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</si>
  <si>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</si>
  <si>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</si>
  <si>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</si>
  <si>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</si>
  <si>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</si>
  <si>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</si>
  <si>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</si>
  <si>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</si>
  <si>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</si>
  <si>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</si>
  <si>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</si>
  <si>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</si>
  <si>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</si>
  <si>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</si>
  <si>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</si>
  <si>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</si>
  <si>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</si>
  <si>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</si>
  <si>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</si>
  <si>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</si>
  <si>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</si>
  <si>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</si>
  <si>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</si>
  <si>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</si>
  <si>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</si>
  <si>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</si>
  <si>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</si>
  <si>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</si>
  <si>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</si>
  <si>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</si>
  <si>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</si>
  <si>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</si>
  <si>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</si>
  <si>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</si>
  <si>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</si>
  <si>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</si>
  <si>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</si>
  <si>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</si>
  <si>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</si>
  <si>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</si>
  <si>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</si>
  <si>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</si>
  <si>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</si>
  <si>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</si>
  <si>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</si>
  <si>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</si>
  <si>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</si>
  <si>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</si>
  <si>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</si>
  <si>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</si>
  <si>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</si>
  <si>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</si>
  <si>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</si>
  <si>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</si>
  <si>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</si>
  <si>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</si>
  <si>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</si>
  <si>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</si>
  <si>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</si>
  <si>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</si>
  <si>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</si>
  <si>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</si>
  <si>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</si>
  <si>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</si>
  <si>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</si>
  <si>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</si>
  <si>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</si>
  <si>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</si>
  <si>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</si>
  <si>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</si>
  <si>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</si>
  <si>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</si>
  <si>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</si>
  <si>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</si>
  <si>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</si>
  <si>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</si>
  <si>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</si>
  <si>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</si>
  <si>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</si>
  <si>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</si>
  <si>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</si>
  <si>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</si>
  <si>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</si>
  <si>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</si>
  <si>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</si>
  <si>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</si>
  <si>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</si>
  <si>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</si>
  <si>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</si>
  <si>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</si>
  <si>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</si>
  <si>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</si>
  <si>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</si>
  <si>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</si>
  <si>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</si>
  <si>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</si>
  <si>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</si>
  <si>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</si>
  <si>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</si>
  <si>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</si>
  <si>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</si>
  <si>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</si>
  <si>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</si>
  <si>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</si>
  <si>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</si>
  <si>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</si>
  <si>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</si>
  <si>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</si>
  <si>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</si>
  <si>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</si>
  <si>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</si>
  <si>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</si>
  <si>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</si>
  <si>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</si>
  <si>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</si>
  <si>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</si>
  <si>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</si>
  <si>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</si>
  <si>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</si>
  <si>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</si>
  <si>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</si>
  <si>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</si>
  <si>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</si>
  <si>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</si>
  <si>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</si>
  <si>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</si>
  <si>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</si>
  <si>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</si>
  <si>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</si>
  <si>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</si>
  <si>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</si>
  <si>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</si>
  <si>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</si>
  <si>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</si>
  <si>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</si>
  <si>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</si>
  <si>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</si>
  <si>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</si>
  <si>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</si>
  <si>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</si>
  <si>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</si>
  <si>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</si>
  <si>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</si>
  <si>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</si>
  <si>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</si>
  <si>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</si>
  <si>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</si>
  <si>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</si>
  <si>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</si>
  <si>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</si>
  <si>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</si>
  <si>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</si>
  <si>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</si>
  <si>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</si>
  <si>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</si>
  <si>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</si>
  <si>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</si>
  <si>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</si>
  <si>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</si>
  <si>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</si>
  <si>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</si>
  <si>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</si>
  <si>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</si>
  <si>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</si>
  <si>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</si>
  <si>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</si>
  <si>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</si>
  <si>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</si>
  <si>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</si>
  <si>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</si>
  <si>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</si>
  <si>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</si>
  <si>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</si>
  <si>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</si>
  <si>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</si>
  <si>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</si>
  <si>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</si>
  <si>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</si>
  <si>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</si>
  <si>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</si>
  <si>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</si>
  <si>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</si>
  <si>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</si>
  <si>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</si>
  <si>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</si>
  <si>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</si>
  <si>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</si>
  <si>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</si>
  <si>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</si>
  <si>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</si>
  <si>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</si>
  <si>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</si>
  <si>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</si>
  <si>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</si>
  <si>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</si>
  <si>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</si>
  <si>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</si>
  <si>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</si>
  <si>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</si>
  <si>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</si>
  <si>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</si>
  <si>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</si>
  <si>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</si>
  <si>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</si>
  <si>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</si>
  <si>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</si>
  <si>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</si>
  <si>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</si>
  <si>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</si>
  <si>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</si>
  <si>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</si>
  <si>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</si>
  <si>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</si>
  <si>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</si>
  <si>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</si>
  <si>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</si>
  <si>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</si>
  <si>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</si>
  <si>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</si>
  <si>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</si>
  <si>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</si>
  <si>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</si>
  <si>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</si>
  <si>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</si>
  <si>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</si>
  <si>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</si>
  <si>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</si>
  <si>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</si>
  <si>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</si>
  <si>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</si>
  <si>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</si>
  <si>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</si>
  <si>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</si>
  <si>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</si>
  <si>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</si>
  <si>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</si>
  <si>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</si>
  <si>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</si>
  <si>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</si>
  <si>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</si>
  <si>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</si>
  <si>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</si>
  <si>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</si>
  <si>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</si>
  <si>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</si>
  <si>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</si>
  <si>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</si>
  <si>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</si>
  <si>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</si>
  <si>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</si>
  <si>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</si>
  <si>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</si>
  <si>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</si>
  <si>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</si>
  <si>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</si>
  <si>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</si>
  <si>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</si>
  <si>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</si>
  <si>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</si>
  <si>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</si>
  <si>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</si>
  <si>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</si>
  <si>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</si>
  <si>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</si>
  <si>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</si>
  <si>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</si>
  <si>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</si>
  <si>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</si>
  <si>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</si>
  <si>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</si>
  <si>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</si>
  <si>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</si>
  <si>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</si>
  <si>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</si>
  <si>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</si>
  <si>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</si>
  <si>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</si>
  <si>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</si>
  <si>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</si>
  <si>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</si>
  <si>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</si>
  <si>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</si>
  <si>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</si>
  <si>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</si>
  <si>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</si>
  <si>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</si>
  <si>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</si>
  <si>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</si>
  <si>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</si>
  <si>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</si>
  <si>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</si>
  <si>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</si>
  <si>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</si>
  <si>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</si>
  <si>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</si>
  <si>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</si>
  <si>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</si>
  <si>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</si>
  <si>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</si>
  <si>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</si>
  <si>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</si>
  <si>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</si>
  <si>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</si>
  <si>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</si>
  <si>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</si>
  <si>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</si>
  <si>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</si>
  <si>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</si>
  <si>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</si>
  <si>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</si>
  <si>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</si>
  <si>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</si>
  <si>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</si>
  <si>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</si>
  <si>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</si>
  <si>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</si>
  <si>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</si>
  <si>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</si>
  <si>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</si>
  <si>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</si>
  <si>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</si>
  <si>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</si>
  <si>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</si>
  <si>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</si>
  <si>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</si>
  <si>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</si>
  <si>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</si>
  <si>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</si>
  <si>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</si>
  <si>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</si>
  <si>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</si>
  <si>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</si>
  <si>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</si>
  <si>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</si>
  <si>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</si>
  <si>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</si>
  <si>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</si>
  <si>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</si>
  <si>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</si>
  <si>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</si>
  <si>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</si>
  <si>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</si>
  <si>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</si>
  <si>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</si>
  <si>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</si>
  <si>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</si>
  <si>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</si>
  <si>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</si>
  <si>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</si>
  <si>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</si>
  <si>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</si>
  <si>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</si>
  <si>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</si>
  <si>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</si>
  <si>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</si>
  <si>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</si>
  <si>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</si>
  <si>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</si>
  <si>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</si>
  <si>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</si>
  <si>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</si>
  <si>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</si>
  <si>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</si>
  <si>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</si>
  <si>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</si>
  <si>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</si>
  <si>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</si>
  <si>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</si>
  <si>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</si>
  <si>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</si>
  <si>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</si>
  <si>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</si>
  <si>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</si>
  <si>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</si>
  <si>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</si>
  <si>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</si>
  <si>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</si>
  <si>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</si>
  <si>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</si>
  <si>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</si>
  <si>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</si>
  <si>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</si>
  <si>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</si>
  <si>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</si>
  <si>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</si>
  <si>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</si>
  <si>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</si>
  <si>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</si>
  <si>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</si>
  <si>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</si>
  <si>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</si>
  <si>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</si>
  <si>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</si>
  <si>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</si>
  <si>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</si>
  <si>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</si>
  <si>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</si>
  <si>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</si>
  <si>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</si>
  <si>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</si>
  <si>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</si>
  <si>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</si>
  <si>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</si>
  <si>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</si>
  <si>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</si>
  <si>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</si>
  <si>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</si>
  <si>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</si>
  <si>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</si>
  <si>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</si>
  <si>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</si>
  <si>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</si>
  <si>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</si>
  <si>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</si>
  <si>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</si>
  <si>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</si>
  <si>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</si>
  <si>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</si>
  <si>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</si>
  <si>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</si>
  <si>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</si>
  <si>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</si>
  <si>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</si>
  <si>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</si>
  <si>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</si>
  <si>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</si>
  <si>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</si>
  <si>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</si>
  <si>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</si>
  <si>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</si>
  <si>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</si>
  <si>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</si>
  <si>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</si>
  <si>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</si>
  <si>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</si>
  <si>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</si>
  <si>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</si>
  <si>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</si>
  <si>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</si>
  <si>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</si>
  <si>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</si>
  <si>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</si>
  <si>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</si>
  <si>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</si>
  <si>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</si>
  <si>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</si>
  <si>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</si>
  <si>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</si>
  <si>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</si>
  <si>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</si>
  <si>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</si>
  <si>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</si>
  <si>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</si>
  <si>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</si>
  <si>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</si>
  <si>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</si>
  <si>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</si>
  <si>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</si>
  <si>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</si>
  <si>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</si>
  <si>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</si>
  <si>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</si>
  <si>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</si>
  <si>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</si>
  <si>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</si>
  <si>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</si>
  <si>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</si>
  <si>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</si>
  <si>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</si>
  <si>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</si>
  <si>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</si>
  <si>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</si>
  <si>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</si>
  <si>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</si>
  <si>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</si>
  <si>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</si>
  <si>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</si>
  <si>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</si>
  <si>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</si>
  <si>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</si>
  <si>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</si>
  <si>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</si>
  <si>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</si>
  <si>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</si>
  <si>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</si>
  <si>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</si>
  <si>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</si>
  <si>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</si>
  <si>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</si>
  <si>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</si>
  <si>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</si>
  <si>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</si>
  <si>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</si>
  <si>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</si>
  <si>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</si>
  <si>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</si>
  <si>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</si>
  <si>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</si>
  <si>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</si>
  <si>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</si>
  <si>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</si>
  <si>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</si>
  <si>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</si>
  <si>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</si>
  <si>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</si>
  <si>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</si>
  <si>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</si>
  <si>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</si>
  <si>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</si>
  <si>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</si>
  <si>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</si>
  <si>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</si>
  <si>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</si>
  <si>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</si>
  <si>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</si>
  <si>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</si>
  <si>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</si>
  <si>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</si>
  <si>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</si>
  <si>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</si>
  <si>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</si>
  <si>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</si>
  <si>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</si>
  <si>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</si>
  <si>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</si>
  <si>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</si>
  <si>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</si>
  <si>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</si>
  <si>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</si>
  <si>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</si>
  <si>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</si>
  <si>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</si>
  <si>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</si>
  <si>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</si>
  <si>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</si>
  <si>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</si>
  <si>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</si>
  <si>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</si>
  <si>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</si>
  <si>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</si>
  <si>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</si>
  <si>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</si>
  <si>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</si>
  <si>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</si>
  <si>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</si>
  <si>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</si>
  <si>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</si>
  <si>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</si>
  <si>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</si>
  <si>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</si>
  <si>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</si>
  <si>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</si>
  <si>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</si>
  <si>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</si>
  <si>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</si>
  <si>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</si>
  <si>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</si>
  <si>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</si>
  <si>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</si>
  <si>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</si>
  <si>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</si>
  <si>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</si>
  <si>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</si>
  <si>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</si>
  <si>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</si>
  <si>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</si>
  <si>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</si>
  <si>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</si>
  <si>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</si>
  <si>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</si>
  <si>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</si>
  <si>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</si>
  <si>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</si>
  <si>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</si>
  <si>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</si>
  <si>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</si>
  <si>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</si>
  <si>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</si>
  <si>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</si>
  <si>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</si>
  <si>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</si>
  <si>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</si>
  <si>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</si>
  <si>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</si>
  <si>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</si>
  <si>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</si>
  <si>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</si>
  <si>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</si>
  <si>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</si>
  <si>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</si>
  <si>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</si>
  <si>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</si>
  <si>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</si>
  <si>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</si>
  <si>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</si>
  <si>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</si>
  <si>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</si>
  <si>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</si>
  <si>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</si>
  <si>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</si>
  <si>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</si>
  <si>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</si>
  <si>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</si>
  <si>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</si>
  <si>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</si>
  <si>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</si>
  <si>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</si>
  <si>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</si>
  <si>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</si>
  <si>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</si>
  <si>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</si>
  <si>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</si>
  <si>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</si>
  <si>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</si>
  <si>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</si>
  <si>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</si>
  <si>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</si>
  <si>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</si>
  <si>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</si>
  <si>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</si>
  <si>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</si>
  <si>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</si>
  <si>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</si>
  <si>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</si>
  <si>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</si>
  <si>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</si>
  <si>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</si>
  <si>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</si>
  <si>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</si>
  <si>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</si>
  <si>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</si>
  <si>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</si>
  <si>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</si>
  <si>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</si>
  <si>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</si>
  <si>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</si>
  <si>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</si>
  <si>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</si>
  <si>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</si>
  <si>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</si>
  <si>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</si>
  <si>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</si>
  <si>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</si>
  <si>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</si>
  <si>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</si>
  <si>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</si>
  <si>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</si>
  <si>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</si>
  <si>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</si>
  <si>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</si>
  <si>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</si>
  <si>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</si>
  <si>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</si>
  <si>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</si>
  <si>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</si>
  <si>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</si>
  <si>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</si>
  <si>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</si>
  <si>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</si>
  <si>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</si>
  <si>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</si>
  <si>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</si>
  <si>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</si>
  <si>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</si>
  <si>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</si>
  <si>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</si>
  <si>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</si>
  <si>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</si>
  <si>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</si>
  <si>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</si>
  <si>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</si>
  <si>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</si>
  <si>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</si>
  <si>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</si>
  <si>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</si>
  <si>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</si>
  <si>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</si>
  <si>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</si>
  <si>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</si>
  <si>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</si>
  <si>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</si>
  <si>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</si>
  <si>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</si>
  <si>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</si>
  <si>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</si>
  <si>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</si>
  <si>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</si>
  <si>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</si>
  <si>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</si>
  <si>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</si>
  <si>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</si>
  <si>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</si>
  <si>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</si>
  <si>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</si>
  <si>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</si>
  <si>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</si>
  <si>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</si>
  <si>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</si>
  <si>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</si>
  <si>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</si>
  <si>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</si>
  <si>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</si>
  <si>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</si>
  <si>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</si>
  <si>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</si>
  <si>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</si>
  <si>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</si>
  <si>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</si>
  <si>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</si>
  <si>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</si>
  <si>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</si>
  <si>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</si>
  <si>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</si>
  <si>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</si>
  <si>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</si>
  <si>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</si>
  <si>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</si>
  <si>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</si>
  <si>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</si>
  <si>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</si>
  <si>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</si>
  <si>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</si>
  <si>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</si>
  <si>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</si>
  <si>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</si>
  <si>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</si>
  <si>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</si>
  <si>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</si>
  <si>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</si>
  <si>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</si>
  <si>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</si>
  <si>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</si>
  <si>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</si>
  <si>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</si>
  <si>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</si>
  <si>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</si>
  <si>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</si>
  <si>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</si>
  <si>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</si>
  <si>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</si>
  <si>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</si>
  <si>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</si>
  <si>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</si>
  <si>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</si>
  <si>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</si>
  <si>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</si>
  <si>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</si>
  <si>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</si>
  <si>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</si>
  <si>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</si>
  <si>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</si>
  <si>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</si>
  <si>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</si>
  <si>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</si>
  <si>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</si>
  <si>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</si>
  <si>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</si>
  <si>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</si>
  <si>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</si>
  <si>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</si>
  <si>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</si>
  <si>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</si>
  <si>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</si>
  <si>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</si>
  <si>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</si>
  <si>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</si>
  <si>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</si>
  <si>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</si>
  <si>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</si>
  <si>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</si>
  <si>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</si>
  <si>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</si>
  <si>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</si>
  <si>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</si>
  <si>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</si>
  <si>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</si>
  <si>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</si>
  <si>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</si>
  <si>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</si>
  <si>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</si>
  <si>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</si>
  <si>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</si>
  <si>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</si>
  <si>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</si>
  <si>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</si>
  <si>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</si>
  <si>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</si>
  <si>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</si>
  <si>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</si>
  <si>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</si>
  <si>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</si>
  <si>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</si>
  <si>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</si>
  <si>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</si>
  <si>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</si>
  <si>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</si>
  <si>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</si>
  <si>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</si>
  <si>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</si>
  <si>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</si>
  <si>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</si>
  <si>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</si>
  <si>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</si>
  <si>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</si>
  <si>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</si>
  <si>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</si>
  <si>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</si>
  <si>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</si>
  <si>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</si>
  <si>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</si>
  <si>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</si>
  <si>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</si>
  <si>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</si>
  <si>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</si>
  <si>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</si>
  <si>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</si>
  <si>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</si>
  <si>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</si>
  <si>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</si>
  <si>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</si>
  <si>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</si>
  <si>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</si>
  <si>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</si>
  <si>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</si>
  <si>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</si>
  <si>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</si>
  <si>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</si>
  <si>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</si>
  <si>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</si>
  <si>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</si>
  <si>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</si>
  <si>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</si>
  <si>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</si>
  <si>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</si>
  <si>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</si>
  <si>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</si>
  <si>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</si>
  <si>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</si>
  <si>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</si>
  <si>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</si>
  <si>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</si>
  <si>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</si>
  <si>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</si>
  <si>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</si>
  <si>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</si>
  <si>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</si>
  <si>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</si>
  <si>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</si>
  <si>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</si>
  <si>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</si>
  <si>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</si>
  <si>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</si>
  <si>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</si>
  <si>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</si>
  <si>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</si>
  <si>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</si>
  <si>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</si>
  <si>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</si>
  <si>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</si>
  <si>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</si>
  <si>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</si>
  <si>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</si>
  <si>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</si>
  <si>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</si>
  <si>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</si>
  <si>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</si>
  <si>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</si>
  <si>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</si>
  <si>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</si>
  <si>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</si>
  <si>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</si>
  <si>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</si>
  <si>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</si>
  <si>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</si>
  <si>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</si>
  <si>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</si>
  <si>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</si>
  <si>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</si>
  <si>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</si>
  <si>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</si>
  <si>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</si>
  <si>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</si>
  <si>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</si>
  <si>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</si>
  <si>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</si>
  <si>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</si>
  <si>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</si>
  <si>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</si>
  <si>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</si>
  <si>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</si>
  <si>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</si>
  <si>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</si>
  <si>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</si>
  <si>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</si>
  <si>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</si>
  <si>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</si>
  <si>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</si>
  <si>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</si>
  <si>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</si>
  <si>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</si>
  <si>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</si>
  <si>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</si>
  <si>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</si>
  <si>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</si>
  <si>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</si>
  <si>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</si>
  <si>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</si>
  <si>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</si>
  <si>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</si>
  <si>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</si>
  <si>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</si>
  <si>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</si>
  <si>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</si>
  <si>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</si>
  <si>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</si>
  <si>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</si>
  <si>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</si>
  <si>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</si>
  <si>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</si>
  <si>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</si>
  <si>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</si>
  <si>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</si>
  <si>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</si>
  <si>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</si>
  <si>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</si>
  <si>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</si>
  <si>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</si>
  <si>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</si>
  <si>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</si>
  <si>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</si>
  <si>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</si>
  <si>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</si>
  <si>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</si>
  <si>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</si>
  <si>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</si>
  <si>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</si>
  <si>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</si>
  <si>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</si>
  <si>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</si>
  <si>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</si>
  <si>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</si>
  <si>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</si>
  <si>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</si>
  <si>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</si>
  <si>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</si>
  <si>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</si>
  <si>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</si>
  <si>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</si>
  <si>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</si>
  <si>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</si>
  <si>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</si>
  <si>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</si>
  <si>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</si>
  <si>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</si>
  <si>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</si>
  <si>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</si>
  <si>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</si>
  <si>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</si>
  <si>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</si>
  <si>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</si>
  <si>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</si>
  <si>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</si>
  <si>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</si>
  <si>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</si>
  <si>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</si>
  <si>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</si>
  <si>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</si>
  <si>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</si>
  <si>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</si>
  <si>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</si>
  <si>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</si>
  <si>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</si>
  <si>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</si>
  <si>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</si>
  <si>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</si>
  <si>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</si>
  <si>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</si>
  <si>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</si>
  <si>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</si>
  <si>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</si>
  <si>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</si>
  <si>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</si>
  <si>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</si>
  <si>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</si>
  <si>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</si>
  <si>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</si>
  <si>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</si>
  <si>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</si>
  <si>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</si>
  <si>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</si>
  <si>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</si>
  <si>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</si>
  <si>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</si>
  <si>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</si>
  <si>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</si>
  <si>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</si>
  <si>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</si>
  <si>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</si>
  <si>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</si>
  <si>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</si>
  <si>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</si>
  <si>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</si>
  <si>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</si>
  <si>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</si>
  <si>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</si>
  <si>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</si>
  <si>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</si>
  <si>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</si>
  <si>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</si>
  <si>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</si>
  <si>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</si>
  <si>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</si>
  <si>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</si>
  <si>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</si>
  <si>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</si>
  <si>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</si>
  <si>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</si>
  <si>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</si>
  <si>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</si>
  <si>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</si>
  <si>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</si>
  <si>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</si>
  <si>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</si>
  <si>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</si>
  <si>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</si>
  <si>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</si>
  <si>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</si>
  <si>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</si>
  <si>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</si>
  <si>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</si>
  <si>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</si>
  <si>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</si>
  <si>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</si>
  <si>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</si>
  <si>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</si>
  <si>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</si>
  <si>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</si>
  <si>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</si>
  <si>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</si>
  <si>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</si>
  <si>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</si>
  <si>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</si>
  <si>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</si>
  <si>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</si>
  <si>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</si>
  <si>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</si>
  <si>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</si>
  <si>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</si>
  <si>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</si>
  <si>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</si>
  <si>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</si>
  <si>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</si>
  <si>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</si>
  <si>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</si>
  <si>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</si>
  <si>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</si>
  <si>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</si>
  <si>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</si>
  <si>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</si>
  <si>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</si>
  <si>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</si>
  <si>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</si>
  <si>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</si>
  <si>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</si>
  <si>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</si>
  <si>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</si>
  <si>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</si>
  <si>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</si>
  <si>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</si>
  <si>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</si>
  <si>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</si>
  <si>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</si>
  <si>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</si>
  <si>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</si>
  <si>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</si>
  <si>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</si>
  <si>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</si>
  <si>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</si>
  <si>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</si>
  <si>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</si>
  <si>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</si>
  <si>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</si>
  <si>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</si>
  <si>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</si>
  <si>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</si>
  <si>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</si>
  <si>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</si>
  <si>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</si>
  <si>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</si>
  <si>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</si>
  <si>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</si>
  <si>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</si>
  <si>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</si>
  <si>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</si>
  <si>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</si>
  <si>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</si>
  <si>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</si>
  <si>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</si>
  <si>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</si>
  <si>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</si>
  <si>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</si>
  <si>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</si>
  <si>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</si>
  <si>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</si>
  <si>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</si>
  <si>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</si>
  <si>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</si>
  <si>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</si>
  <si>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</si>
  <si>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</si>
  <si>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</si>
  <si>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</si>
  <si>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</si>
  <si>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</si>
  <si>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</si>
  <si>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</si>
  <si>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</si>
  <si>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</si>
  <si>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</si>
  <si>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</si>
  <si>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</si>
  <si>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</si>
  <si>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</si>
  <si>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</si>
  <si>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</si>
  <si>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</si>
  <si>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</si>
  <si>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</si>
  <si>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</si>
  <si>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</si>
  <si>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</si>
  <si>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</si>
  <si>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</si>
  <si>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</si>
  <si>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</si>
  <si>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</si>
  <si>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</si>
  <si>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</si>
  <si>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</si>
  <si>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</si>
  <si>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</si>
  <si>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</si>
  <si>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</si>
  <si>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</si>
  <si>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</si>
  <si>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</si>
  <si>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</si>
  <si>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</si>
  <si>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</si>
  <si>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</si>
  <si>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</si>
  <si>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</si>
  <si>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</si>
  <si>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</si>
  <si>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</si>
  <si>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</si>
  <si>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</si>
  <si>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</si>
  <si>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</si>
  <si>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</si>
  <si>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</si>
  <si>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</si>
  <si>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</si>
  <si>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</si>
  <si>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</si>
  <si>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</si>
  <si>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</si>
  <si>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</si>
  <si>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</si>
  <si>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</si>
  <si>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</si>
  <si>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</si>
  <si>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</si>
  <si>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</si>
  <si>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</si>
  <si>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</si>
  <si>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</si>
  <si>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</si>
  <si>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</si>
  <si>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</si>
  <si>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</si>
  <si>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</si>
  <si>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</si>
  <si>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</si>
  <si>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</si>
  <si>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</si>
  <si>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</si>
  <si>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</si>
  <si>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</si>
  <si>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</si>
  <si>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</si>
  <si>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</si>
  <si>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</si>
  <si>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</si>
  <si>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</si>
  <si>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</si>
  <si>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</si>
  <si>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</si>
  <si>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</si>
  <si>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</si>
  <si>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</si>
  <si>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</si>
  <si>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</si>
  <si>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</si>
  <si>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</si>
  <si>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</si>
  <si>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</si>
  <si>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</si>
  <si>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</si>
  <si>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</si>
  <si>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</si>
  <si>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</si>
  <si>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</si>
  <si>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</si>
  <si>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</si>
  <si>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</si>
  <si>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</si>
  <si>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</si>
  <si>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</si>
  <si>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</si>
  <si>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</si>
  <si>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</si>
  <si>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</si>
  <si>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</si>
  <si>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</si>
  <si>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</si>
  <si>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</si>
  <si>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</si>
  <si>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</si>
  <si>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</si>
  <si>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</si>
  <si>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</si>
  <si>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</si>
  <si>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</si>
  <si>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</si>
  <si>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</si>
  <si>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</si>
  <si>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</si>
  <si>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</si>
  <si>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</si>
  <si>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</si>
  <si>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</si>
  <si>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</si>
  <si>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</si>
  <si>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</si>
  <si>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</si>
  <si>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</si>
  <si>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</si>
  <si>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</si>
  <si>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</si>
  <si>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</si>
  <si>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</si>
  <si>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</si>
  <si>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</si>
  <si>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</si>
  <si>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</si>
  <si>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</si>
  <si>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</si>
  <si>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</si>
  <si>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</si>
  <si>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</si>
  <si>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</si>
  <si>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</si>
  <si>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</si>
  <si>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</si>
  <si>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</si>
  <si>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</si>
  <si>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</si>
  <si>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</si>
  <si>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</si>
  <si>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</si>
  <si>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</si>
  <si>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</si>
  <si>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</si>
  <si>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</si>
  <si>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</si>
  <si>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</si>
  <si>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</si>
  <si>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</si>
  <si>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</si>
  <si>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</si>
  <si>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</si>
  <si>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</si>
  <si>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</si>
  <si>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</si>
  <si>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</si>
  <si>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</si>
  <si>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</si>
  <si>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</si>
  <si>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</si>
  <si>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</si>
  <si>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</si>
  <si>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</si>
  <si>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</si>
  <si>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</si>
  <si>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</si>
  <si>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</si>
  <si>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</si>
  <si>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</si>
  <si>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</si>
  <si>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</si>
  <si>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</si>
  <si>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</si>
  <si>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</si>
  <si>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</si>
  <si>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</si>
  <si>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</si>
  <si>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</si>
  <si>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</si>
  <si>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</si>
  <si>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</si>
  <si>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</si>
  <si>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</si>
  <si>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</si>
  <si>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</si>
  <si>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</si>
  <si>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</si>
  <si>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</si>
  <si>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</si>
  <si>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</si>
  <si>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</si>
  <si>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</si>
  <si>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</si>
  <si>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</si>
  <si>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</si>
  <si>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</si>
  <si>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</si>
  <si>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</si>
  <si>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</si>
  <si>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</si>
  <si>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</si>
  <si>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</si>
  <si>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</si>
  <si>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</si>
  <si>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</si>
  <si>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</si>
  <si>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</si>
  <si>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</si>
  <si>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</si>
  <si>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</si>
  <si>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</si>
  <si>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</si>
  <si>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</si>
  <si>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</si>
  <si>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</si>
  <si>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</si>
  <si>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</si>
  <si>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</si>
  <si>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</si>
  <si>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</si>
  <si>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</si>
  <si>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</si>
  <si>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</si>
  <si>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</si>
  <si>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</si>
  <si>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</si>
  <si>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</si>
  <si>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</si>
  <si>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</si>
  <si>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</si>
  <si>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</si>
  <si>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</si>
  <si>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</si>
  <si>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</si>
  <si>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</si>
  <si>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</si>
  <si>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</si>
  <si>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</si>
  <si>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</si>
  <si>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</si>
  <si>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</si>
  <si>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</si>
  <si>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</si>
  <si>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</si>
  <si>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</si>
  <si>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</si>
  <si>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</si>
  <si>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</si>
  <si>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</si>
  <si>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</si>
  <si>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</si>
  <si>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</si>
  <si>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</si>
  <si>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</si>
  <si>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</si>
  <si>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</si>
  <si>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</si>
  <si>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</si>
  <si>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</si>
  <si>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</si>
  <si>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</si>
  <si>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</si>
  <si>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</si>
  <si>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</si>
  <si>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</si>
  <si>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</si>
  <si>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</si>
  <si>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</si>
  <si>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</si>
  <si>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</si>
  <si>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</si>
  <si>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</si>
  <si>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</si>
  <si>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</si>
  <si>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</si>
  <si>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</si>
  <si>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</si>
  <si>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</si>
  <si>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</si>
  <si>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</si>
  <si>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</si>
  <si>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</si>
  <si>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</si>
  <si>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</si>
  <si>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</si>
  <si>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</si>
  <si>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</si>
  <si>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</si>
  <si>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</si>
  <si>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</si>
  <si>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</si>
  <si>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</si>
  <si>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</si>
  <si>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</si>
  <si>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</si>
  <si>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</si>
  <si>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</si>
  <si>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</si>
  <si>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</si>
  <si>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</si>
  <si>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</si>
  <si>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</si>
  <si>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</si>
  <si>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</si>
  <si>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</si>
  <si>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</si>
  <si>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</si>
  <si>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</si>
  <si>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</si>
  <si>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</si>
  <si>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</si>
  <si>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</si>
  <si>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</si>
  <si>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</si>
  <si>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</si>
  <si>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</si>
  <si>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</si>
  <si>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</si>
  <si>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</si>
  <si>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</si>
  <si>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</si>
  <si>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</si>
  <si>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</si>
  <si>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</si>
  <si>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</si>
  <si>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</si>
  <si>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</si>
  <si>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</si>
  <si>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</si>
  <si>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</si>
  <si>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</si>
  <si>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</si>
  <si>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</si>
  <si>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</si>
  <si>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</si>
  <si>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</si>
  <si>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</si>
  <si>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</si>
  <si>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</si>
  <si>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</si>
  <si>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</si>
  <si>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</si>
  <si>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</si>
  <si>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</si>
  <si>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</si>
  <si>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</si>
  <si>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</si>
  <si>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</si>
  <si>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</si>
  <si>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</si>
  <si>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</si>
  <si>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</si>
  <si>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</si>
  <si>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</si>
  <si>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</si>
  <si>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</si>
  <si>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</si>
  <si>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</si>
  <si>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</si>
  <si>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</si>
  <si>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</si>
  <si>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</si>
  <si>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</si>
  <si>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</si>
  <si>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</si>
  <si>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</si>
  <si>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</si>
  <si>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</si>
  <si>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</si>
  <si>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</si>
  <si>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</si>
  <si>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</si>
  <si>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</si>
  <si>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</si>
  <si>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</si>
  <si>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</si>
  <si>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</si>
  <si>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</si>
  <si>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</si>
  <si>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</si>
  <si>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</si>
  <si>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</si>
  <si>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</si>
  <si>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</si>
  <si>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</si>
  <si>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</si>
  <si>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</si>
  <si>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</si>
  <si>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</si>
  <si>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</si>
  <si>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</si>
  <si>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</si>
  <si>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</si>
  <si>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</si>
  <si>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</si>
  <si>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</si>
  <si>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</si>
  <si>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</si>
  <si>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</si>
  <si>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</si>
  <si>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</si>
  <si>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</si>
  <si>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</si>
  <si>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</si>
  <si>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</si>
  <si>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</si>
  <si>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</si>
  <si>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</si>
  <si>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</si>
  <si>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</si>
  <si>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</si>
  <si>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</si>
  <si>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</si>
  <si>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</si>
  <si>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</si>
  <si>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</si>
  <si>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</si>
  <si>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</si>
  <si>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</si>
  <si>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</si>
  <si>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</si>
  <si>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</si>
  <si>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</si>
  <si>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</si>
  <si>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</si>
  <si>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</si>
  <si>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</si>
  <si>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</si>
  <si>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</si>
  <si>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</si>
  <si>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</si>
  <si>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</si>
  <si>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</si>
  <si>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</si>
  <si>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</si>
  <si>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</si>
  <si>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</si>
  <si>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</si>
  <si>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</si>
  <si>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</si>
  <si>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</si>
  <si>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</si>
  <si>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</si>
  <si>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</si>
  <si>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</si>
  <si>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</si>
  <si>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</si>
  <si>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</si>
  <si>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</si>
  <si>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</si>
  <si>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</si>
  <si>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</si>
  <si>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</si>
  <si>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</si>
  <si>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</si>
  <si>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</si>
  <si>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</si>
  <si>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</si>
  <si>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</si>
  <si>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</si>
  <si>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</si>
  <si>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</si>
  <si>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</si>
  <si>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</si>
  <si>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</si>
  <si>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</si>
  <si>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</si>
  <si>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</si>
  <si>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</si>
  <si>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</si>
  <si>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</si>
  <si>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</si>
  <si>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</si>
  <si>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</si>
  <si>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</si>
  <si>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</si>
  <si>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</si>
  <si>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</si>
  <si>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</si>
  <si>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</si>
  <si>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</si>
  <si>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</si>
  <si>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</si>
  <si>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</si>
  <si>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</si>
  <si>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</si>
  <si>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</si>
  <si>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</si>
  <si>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</si>
  <si>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</si>
  <si>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</si>
  <si>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</si>
  <si>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</si>
  <si>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</si>
  <si>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</si>
  <si>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</si>
  <si>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</si>
  <si>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</si>
  <si>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</si>
  <si>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</si>
  <si>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</si>
  <si>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</si>
  <si>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</si>
  <si>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</si>
  <si>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</si>
  <si>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</si>
  <si>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</si>
  <si>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</si>
  <si>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</si>
  <si>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</si>
  <si>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</si>
  <si>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</si>
  <si>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</si>
  <si>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</si>
  <si>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</si>
  <si>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</si>
  <si>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</si>
  <si>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</si>
  <si>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</si>
  <si>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</si>
  <si>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</si>
  <si>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</si>
  <si>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</si>
  <si>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</si>
  <si>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</si>
  <si>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</si>
  <si>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</si>
  <si>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</si>
  <si>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</si>
  <si>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</si>
  <si>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</si>
  <si>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</si>
  <si>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</si>
  <si>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</si>
  <si>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</si>
  <si>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</si>
  <si>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</si>
  <si>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</si>
  <si>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</si>
  <si>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</si>
  <si>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</si>
  <si>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</si>
  <si>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</si>
  <si>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</si>
  <si>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</si>
  <si>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</si>
  <si>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</si>
  <si>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</si>
  <si>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</si>
  <si>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</si>
  <si>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</si>
  <si>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</si>
  <si>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</si>
  <si>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</si>
  <si>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</si>
  <si>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</si>
  <si>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</si>
  <si>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</si>
  <si>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</si>
  <si>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</si>
  <si>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</si>
  <si>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</si>
  <si>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</si>
  <si>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</si>
  <si>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</si>
  <si>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</si>
  <si>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</si>
  <si>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</si>
  <si>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</si>
  <si>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</si>
  <si>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</si>
  <si>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</si>
  <si>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</si>
  <si>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</si>
  <si>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</si>
  <si>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</si>
  <si>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</si>
  <si>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</si>
  <si>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</si>
  <si>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</si>
  <si>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</si>
  <si>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</si>
  <si>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</si>
  <si>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</si>
  <si>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</si>
  <si>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</si>
  <si>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</si>
  <si>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</si>
  <si>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</si>
  <si>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</si>
  <si>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</si>
  <si>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</si>
  <si>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</si>
  <si>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</si>
  <si>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</si>
  <si>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</si>
  <si>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</si>
  <si>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</si>
  <si>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</si>
  <si>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</si>
  <si>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</si>
  <si>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</si>
  <si>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</si>
  <si>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</si>
  <si>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</si>
  <si>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</si>
  <si>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</si>
  <si>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</si>
  <si>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</si>
  <si>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</si>
  <si>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</si>
  <si>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</si>
  <si>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</si>
  <si>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</si>
  <si>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</si>
  <si>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</si>
  <si>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</si>
  <si>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</si>
  <si>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</si>
  <si>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</si>
  <si>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</si>
  <si>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</si>
  <si>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</si>
  <si>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</si>
  <si>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</si>
  <si>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</si>
  <si>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</si>
  <si>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</si>
  <si>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</si>
  <si>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</si>
  <si>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</si>
  <si>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</si>
  <si>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</si>
  <si>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</si>
  <si>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</si>
  <si>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</si>
  <si>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</si>
  <si>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</si>
  <si>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</si>
  <si>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</si>
  <si>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</si>
  <si>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</si>
  <si>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</si>
  <si>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</si>
  <si>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</si>
  <si>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</si>
  <si>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</si>
  <si>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</si>
  <si>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</si>
  <si>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</si>
  <si>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</si>
  <si>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</si>
  <si>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</si>
  <si>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</si>
  <si>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</si>
  <si>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</si>
  <si>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</si>
  <si>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</si>
  <si>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</si>
  <si>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</si>
  <si>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</si>
  <si>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</si>
  <si>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</si>
  <si>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</si>
  <si>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</si>
  <si>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</si>
  <si>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</si>
  <si>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</si>
  <si>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</si>
  <si>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</si>
  <si>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</si>
  <si>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</si>
  <si>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</si>
  <si>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</si>
  <si>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</si>
  <si>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</si>
  <si>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</si>
  <si>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</si>
  <si>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</si>
  <si>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</si>
  <si>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</si>
  <si>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</si>
  <si>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</si>
  <si>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</si>
  <si>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</si>
  <si>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</si>
  <si>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</si>
  <si>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</si>
  <si>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</si>
  <si>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</si>
  <si>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</si>
  <si>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</si>
  <si>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</si>
  <si>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</si>
  <si>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</si>
  <si>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</si>
  <si>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</si>
  <si>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</si>
  <si>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</si>
  <si>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</si>
  <si>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</si>
  <si>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</si>
  <si>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</si>
  <si>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</si>
  <si>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</si>
  <si>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</si>
  <si>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</si>
  <si>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</si>
  <si>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</si>
  <si>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</si>
  <si>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</si>
  <si>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</si>
  <si>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</si>
  <si>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</si>
  <si>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</si>
  <si>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</si>
  <si>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</si>
  <si>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</si>
  <si>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</si>
  <si>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</si>
  <si>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</si>
  <si>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</si>
  <si>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</si>
  <si>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</si>
  <si>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</si>
  <si>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</si>
  <si>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</si>
  <si>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</si>
  <si>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</si>
  <si>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</si>
  <si>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</si>
  <si>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</si>
  <si>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</si>
  <si>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</si>
  <si>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</si>
  <si>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</si>
  <si>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</si>
  <si>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</si>
  <si>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</si>
  <si>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</si>
  <si>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</si>
  <si>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</si>
  <si>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</si>
  <si>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2021-73-20000133.0</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</si>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</sst>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8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3" t="str">
        <f>HYPERLINK("#MI_Oferente_Singular!A114","CAPACIDAD RESIDUAL")</f>
        <v>CAPACIDAD RESIDUAL</v>
      </c>
      <c r="F8" s="184"/>
      <c r="G8" s="185"/>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3" t="str">
        <f>HYPERLINK("#MI_Oferente_Singular!A162","TALENTO HUMANO")</f>
        <v>TALENTO HUMANO</v>
      </c>
      <c r="F9" s="184"/>
      <c r="G9" s="185"/>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3" t="str">
        <f>HYPERLINK("#MI_Oferente_Singular!F162","INFRAESTRUCTURA")</f>
        <v>INFRAESTRUCTURA</v>
      </c>
      <c r="F10" s="184"/>
      <c r="G10" s="185"/>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986</v>
      </c>
      <c r="I15" s="32" t="s">
        <v>2624</v>
      </c>
      <c r="J15" s="108" t="s">
        <v>2626</v>
      </c>
      <c r="L15" s="209" t="s">
        <v>8</v>
      </c>
      <c r="M15" s="20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186"/>
      <c r="I20" s="147" t="s">
        <v>986</v>
      </c>
      <c r="J20" s="148" t="s">
        <v>987</v>
      </c>
      <c r="K20" s="149">
        <v>2477161581</v>
      </c>
      <c r="L20" s="150">
        <v>44197</v>
      </c>
      <c r="M20" s="150">
        <v>44561</v>
      </c>
      <c r="N20" s="133">
        <f>+(M20-L20)/30</f>
        <v>12.133333333333333</v>
      </c>
      <c r="O20" s="136"/>
      <c r="U20" s="132"/>
      <c r="V20" s="105">
        <f ca="1">NOW()</f>
        <v>44189.514568865743</v>
      </c>
      <c r="W20" s="105">
        <f ca="1">NOW()</f>
        <v>44189.514568865743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ASOCIACIÓN AGROECOLOGICA DEL TOLIMA AETOL</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2700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2"/>
      <c r="Z178" s="163" t="str">
        <f>IF(Y178&gt;0,SUM(E180+Y178),"")</f>
        <v/>
      </c>
      <c r="AA178" s="19"/>
      <c r="AB178" s="19"/>
    </row>
    <row r="179" spans="1:28" ht="23.25" x14ac:dyDescent="0.25">
      <c r="A179" s="9"/>
      <c r="B179" s="221" t="s">
        <v>2669</v>
      </c>
      <c r="C179" s="221"/>
      <c r="D179" s="221"/>
      <c r="E179" s="169">
        <v>0.02</v>
      </c>
      <c r="F179" s="168">
        <v>1.4999999999999999E-2</v>
      </c>
      <c r="G179" s="163">
        <f>IF(F179&gt;0,SUM(E179+F179),"")</f>
        <v>3.5000000000000003E-2</v>
      </c>
      <c r="H179" s="5"/>
      <c r="I179" s="221" t="s">
        <v>2671</v>
      </c>
      <c r="J179" s="221"/>
      <c r="K179" s="221"/>
      <c r="L179" s="221"/>
      <c r="M179" s="170">
        <v>0.04</v>
      </c>
      <c r="O179" s="8"/>
      <c r="Q179" s="19"/>
      <c r="R179" s="157">
        <f>IF(M179&gt;0,SUM(L179+M179),"")</f>
        <v>0.04</v>
      </c>
      <c r="T179" s="19"/>
      <c r="U179" s="177" t="s">
        <v>1166</v>
      </c>
      <c r="V179" s="177"/>
      <c r="W179" s="177"/>
      <c r="X179" s="24">
        <v>0.02</v>
      </c>
      <c r="Y179" s="162"/>
      <c r="Z179" s="163" t="str">
        <f>IF(Y179&gt;0,SUM(E181+Y179),"")</f>
        <v/>
      </c>
      <c r="AA179" s="19"/>
      <c r="AB179" s="19"/>
    </row>
    <row r="180" spans="1:28" ht="23.25" hidden="1" x14ac:dyDescent="0.25">
      <c r="A180" s="9"/>
      <c r="B180" s="201"/>
      <c r="C180" s="201"/>
      <c r="D180" s="201"/>
      <c r="E180" s="167"/>
      <c r="H180" s="5"/>
      <c r="I180" s="201"/>
      <c r="J180" s="201"/>
      <c r="K180" s="201"/>
      <c r="L180" s="201"/>
      <c r="M180" s="5"/>
      <c r="O180" s="8"/>
      <c r="Q180" s="19"/>
      <c r="R180" s="157" t="str">
        <f>IF(S180&gt;0,SUM(L180+S180),"")</f>
        <v/>
      </c>
      <c r="S180" s="162"/>
      <c r="T180" s="19"/>
      <c r="U180" s="177" t="s">
        <v>1167</v>
      </c>
      <c r="V180" s="177"/>
      <c r="W180" s="177"/>
      <c r="X180" s="24">
        <v>0.03</v>
      </c>
      <c r="Y180" s="162"/>
      <c r="Z180" s="163" t="str">
        <f>IF(Y180&gt;0,SUM(E182+Y180),"")</f>
        <v/>
      </c>
      <c r="AA180" s="19"/>
      <c r="AB180" s="19"/>
    </row>
    <row r="181" spans="1:28" ht="23.25" hidden="1" x14ac:dyDescent="0.25">
      <c r="A181" s="9"/>
      <c r="B181" s="201"/>
      <c r="C181" s="201"/>
      <c r="D181" s="201"/>
      <c r="E181" s="167"/>
      <c r="H181" s="5"/>
      <c r="I181" s="201"/>
      <c r="J181" s="201"/>
      <c r="K181" s="201"/>
      <c r="L181" s="201"/>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1"/>
      <c r="C182" s="201"/>
      <c r="D182" s="201"/>
      <c r="E182" s="167"/>
      <c r="H182" s="5"/>
      <c r="I182" s="201"/>
      <c r="J182" s="201"/>
      <c r="K182" s="201"/>
      <c r="L182" s="201"/>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86700655.335000008</v>
      </c>
      <c r="F185" s="92"/>
      <c r="G185" s="93"/>
      <c r="H185" s="88"/>
      <c r="I185" s="90" t="s">
        <v>2627</v>
      </c>
      <c r="J185" s="164">
        <f>+SUM(M179:M183)</f>
        <v>0.04</v>
      </c>
      <c r="K185" s="202" t="s">
        <v>2628</v>
      </c>
      <c r="L185" s="202"/>
      <c r="M185" s="94">
        <f>+J185*(SUM(K20:K35))</f>
        <v>99086463.239999995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6" t="s">
        <v>2636</v>
      </c>
      <c r="C192" s="236"/>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MIGUEL Y LEIDY</cp:lastModifiedBy>
  <cp:lastPrinted>2020-11-20T15:12:35Z</cp:lastPrinted>
  <dcterms:created xsi:type="dcterms:W3CDTF">2020-10-14T21:57:42Z</dcterms:created>
  <dcterms:modified xsi:type="dcterms:W3CDTF">2020-12-24T17:21:01Z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