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CUNDINAMARCA\2021-25-1000093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<sst xmlns="http://schemas.openxmlformats.org/spreadsheetml/2006/main" count="3120" uniqueCount="2701">
  <si>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</si>
  <si>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</si>
  <si>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</si>
  <si>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</si>
  <si>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</si>
  <si>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</si>
  <si>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</si>
  <si>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</si>
  <si>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</si>
  <si>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</si>
  <si>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</si>
  <si>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</si>
  <si>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</si>
  <si>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</si>
  <si>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</si>
  <si>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</si>
  <si>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</si>
  <si>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</si>
  <si>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</si>
  <si>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</si>
  <si>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</si>
  <si>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</si>
  <si>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</si>
  <si>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</si>
  <si>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</si>
  <si>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</si>
  <si>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</si>
  <si>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</si>
  <si>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</si>
  <si>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</si>
  <si>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</si>
  <si>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</si>
  <si>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</si>
  <si>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</si>
  <si>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</si>
  <si>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</si>
  <si>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</si>
  <si>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</si>
  <si>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</si>
  <si>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</si>
  <si>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</si>
  <si>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</si>
  <si>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</si>
  <si>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</si>
  <si>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</si>
  <si>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</si>
  <si>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</si>
  <si>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</si>
  <si>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</si>
  <si>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</si>
  <si>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</si>
  <si>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</si>
  <si>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</si>
  <si>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</si>
  <si>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</si>
  <si>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</si>
  <si>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</si>
  <si>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</si>
  <si>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</si>
  <si>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</si>
  <si>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</si>
  <si>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</si>
  <si>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</si>
  <si>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</si>
  <si>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</si>
  <si>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</si>
  <si>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</si>
  <si>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</si>
  <si>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</si>
  <si>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</si>
  <si>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</si>
  <si>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</si>
  <si>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</si>
  <si>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</si>
  <si>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</si>
  <si>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</si>
  <si>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</si>
  <si>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</si>
  <si>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</si>
  <si>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</si>
  <si>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</si>
  <si>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</si>
  <si>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</si>
  <si>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</si>
  <si>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</si>
  <si>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</si>
  <si>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</si>
  <si>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</si>
  <si>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</si>
  <si>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</si>
  <si>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</si>
  <si>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</si>
  <si>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</si>
  <si>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</si>
  <si>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</si>
  <si>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</si>
  <si>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</si>
  <si>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</si>
  <si>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</si>
  <si>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</si>
  <si>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</si>
  <si>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</si>
  <si>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</si>
  <si>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</si>
  <si>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</si>
  <si>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</si>
  <si>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</si>
  <si>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</si>
  <si>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</si>
  <si>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</si>
  <si>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</si>
  <si>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</si>
  <si>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</si>
  <si>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</si>
  <si>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</si>
  <si>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</si>
  <si>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</si>
  <si>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</si>
  <si>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</si>
  <si>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</si>
  <si>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</si>
  <si>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</si>
  <si>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</si>
  <si>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</si>
  <si>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</si>
  <si>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</si>
  <si>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</si>
  <si>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</si>
  <si>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</si>
  <si>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</si>
  <si>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</si>
  <si>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</si>
  <si>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</si>
  <si>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</si>
  <si>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</si>
  <si>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</si>
  <si>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</si>
  <si>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</si>
  <si>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</si>
  <si>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</si>
  <si>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</si>
  <si>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</si>
  <si>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</si>
  <si>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</si>
  <si>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</si>
  <si>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</si>
  <si>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</si>
  <si>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</si>
  <si>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</si>
  <si>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</si>
  <si>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</si>
  <si>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</si>
  <si>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</si>
  <si>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</si>
  <si>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</si>
  <si>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</si>
  <si>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</si>
  <si>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</si>
  <si>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</si>
  <si>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</si>
  <si>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</si>
  <si>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</si>
  <si>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</si>
  <si>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</si>
  <si>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</si>
  <si>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</si>
  <si>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</si>
  <si>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</si>
  <si>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</si>
  <si>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</si>
  <si>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</si>
  <si>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</si>
  <si>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</si>
  <si>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</si>
  <si>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</si>
  <si>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</si>
  <si>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</si>
  <si>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</si>
  <si>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</si>
  <si>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</si>
  <si>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</si>
  <si>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</si>
  <si>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</si>
  <si>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</si>
  <si>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</si>
  <si>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</si>
  <si>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</si>
  <si>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</si>
  <si>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</si>
  <si>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</si>
  <si>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</si>
  <si>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</si>
  <si>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</si>
  <si>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</si>
  <si>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</si>
  <si>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</si>
  <si>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</si>
  <si>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</si>
  <si>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</si>
  <si>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</si>
  <si>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</si>
  <si>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</si>
  <si>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</si>
  <si>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</si>
  <si>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</si>
  <si>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</si>
  <si>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</si>
  <si>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</si>
  <si>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</si>
  <si>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</si>
  <si>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</si>
  <si>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</si>
  <si>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</si>
  <si>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</si>
  <si>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</si>
  <si>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</si>
  <si>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</si>
  <si>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</si>
  <si>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</si>
  <si>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</si>
  <si>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</si>
  <si>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</si>
  <si>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</si>
  <si>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</si>
  <si>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</si>
  <si>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</si>
  <si>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</si>
  <si>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</si>
  <si>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</si>
  <si>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</si>
  <si>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</si>
  <si>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</si>
  <si>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</si>
  <si>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</si>
  <si>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</si>
  <si>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</si>
  <si>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</si>
  <si>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</si>
  <si>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</si>
  <si>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</si>
  <si>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</si>
  <si>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</si>
  <si>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</si>
  <si>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</si>
  <si>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</si>
  <si>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</si>
  <si>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</si>
  <si>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</si>
  <si>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</si>
  <si>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</si>
  <si>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</si>
  <si>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</si>
  <si>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</si>
  <si>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</si>
  <si>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</si>
  <si>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</si>
  <si>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</si>
  <si>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</si>
  <si>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</si>
  <si>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</si>
  <si>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</si>
  <si>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</si>
  <si>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</si>
  <si>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</si>
  <si>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</si>
  <si>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</si>
  <si>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</si>
  <si>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</si>
  <si>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</si>
  <si>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</si>
  <si>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</si>
  <si>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</si>
  <si>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</si>
  <si>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</si>
  <si>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</si>
  <si>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</si>
  <si>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</si>
  <si>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</si>
  <si>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</si>
  <si>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</si>
  <si>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</si>
  <si>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</si>
  <si>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</si>
  <si>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</si>
  <si>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</si>
  <si>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</si>
  <si>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</si>
  <si>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</si>
  <si>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</si>
  <si>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</si>
  <si>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</si>
  <si>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</si>
  <si>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</si>
  <si>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</si>
  <si>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</si>
  <si>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</si>
  <si>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</si>
  <si>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</si>
  <si>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</si>
  <si>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</si>
  <si>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</si>
  <si>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</si>
  <si>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</si>
  <si>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</si>
  <si>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</si>
  <si>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</si>
  <si>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</si>
  <si>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</si>
  <si>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</si>
  <si>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</si>
  <si>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</si>
  <si>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</si>
  <si>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</si>
  <si>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</si>
  <si>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</si>
  <si>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</si>
  <si>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</si>
  <si>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</si>
  <si>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</si>
  <si>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</si>
  <si>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</si>
  <si>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</si>
  <si>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</si>
  <si>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</si>
  <si>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</si>
  <si>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</si>
  <si>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</si>
  <si>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</si>
  <si>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</si>
  <si>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</si>
  <si>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</si>
  <si>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</si>
  <si>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</si>
  <si>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</si>
  <si>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</si>
  <si>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</si>
  <si>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</si>
  <si>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</si>
  <si>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</si>
  <si>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</si>
  <si>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</si>
  <si>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</si>
  <si>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</si>
  <si>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</si>
  <si>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</si>
  <si>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</si>
  <si>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</si>
  <si>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</si>
  <si>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</si>
  <si>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</si>
  <si>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</si>
  <si>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</si>
  <si>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</si>
  <si>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</si>
  <si>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</si>
  <si>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</si>
  <si>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</si>
  <si>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</si>
  <si>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</si>
  <si>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</si>
  <si>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</si>
  <si>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</si>
  <si>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</si>
  <si>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</si>
  <si>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</si>
  <si>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</si>
  <si>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</si>
  <si>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</si>
  <si>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</si>
  <si>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</si>
  <si>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</si>
  <si>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</si>
  <si>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</si>
  <si>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</si>
  <si>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</si>
  <si>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</si>
  <si>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</si>
  <si>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</si>
  <si>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</si>
  <si>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</si>
  <si>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</si>
  <si>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</si>
  <si>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</si>
  <si>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</si>
  <si>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</si>
  <si>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</si>
  <si>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</si>
  <si>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</si>
  <si>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</si>
  <si>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</si>
  <si>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</si>
  <si>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</si>
  <si>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</si>
  <si>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</si>
  <si>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</si>
  <si>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</si>
  <si>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</si>
  <si>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</si>
  <si>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</si>
  <si>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</si>
  <si>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</si>
  <si>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</si>
  <si>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</si>
  <si>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</si>
  <si>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</si>
  <si>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</si>
  <si>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</si>
  <si>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</si>
  <si>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</si>
  <si>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</si>
  <si>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</si>
  <si>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</si>
  <si>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</si>
  <si>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</si>
  <si>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</si>
  <si>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</si>
  <si>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</si>
  <si>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</si>
  <si>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</si>
  <si>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</si>
  <si>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</si>
  <si>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</si>
  <si>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</si>
  <si>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</si>
  <si>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</si>
  <si>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</si>
  <si>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</si>
  <si>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</si>
  <si>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</si>
  <si>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</si>
  <si>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</si>
  <si>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</si>
  <si>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</si>
  <si>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</si>
  <si>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</si>
  <si>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</si>
  <si>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</si>
  <si>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</si>
  <si>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</si>
  <si>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</si>
  <si>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</si>
  <si>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</si>
  <si>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</si>
  <si>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</si>
  <si>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</si>
  <si>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</si>
  <si>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</si>
  <si>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</si>
  <si>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</si>
  <si>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</si>
  <si>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</si>
  <si>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</si>
  <si>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</si>
  <si>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</si>
  <si>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</si>
  <si>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</si>
  <si>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</si>
  <si>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</si>
  <si>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</si>
  <si>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</si>
  <si>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</si>
  <si>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</si>
  <si>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</si>
  <si>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</si>
  <si>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</si>
  <si>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</si>
  <si>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</si>
  <si>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</si>
  <si>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</si>
  <si>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</si>
  <si>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</si>
  <si>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</si>
  <si>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</si>
  <si>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</si>
  <si>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</si>
  <si>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</si>
  <si>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</si>
  <si>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</si>
  <si>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</si>
  <si>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</si>
  <si>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</si>
  <si>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</si>
  <si>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</si>
  <si>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</si>
  <si>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</si>
  <si>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</si>
  <si>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</si>
  <si>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</si>
  <si>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</si>
  <si>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</si>
  <si>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</si>
  <si>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</si>
  <si>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</si>
  <si>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</si>
  <si>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</si>
  <si>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</si>
  <si>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</si>
  <si>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</si>
  <si>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</si>
  <si>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</si>
  <si>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</si>
  <si>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</si>
  <si>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</si>
  <si>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</si>
  <si>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</si>
  <si>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</si>
  <si>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</si>
  <si>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</si>
  <si>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</si>
  <si>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</si>
  <si>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</si>
  <si>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</si>
  <si>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</si>
  <si>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</si>
  <si>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</si>
  <si>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</si>
  <si>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</si>
  <si>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</si>
  <si>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</si>
  <si>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</si>
  <si>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</si>
  <si>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</si>
  <si>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</si>
  <si>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</si>
  <si>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</si>
  <si>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</si>
  <si>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</si>
  <si>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</si>
  <si>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</si>
  <si>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</si>
  <si>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</si>
  <si>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</si>
  <si>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</si>
  <si>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</si>
  <si>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</si>
  <si>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</si>
  <si>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</si>
  <si>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</si>
  <si>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</si>
  <si>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</si>
  <si>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</si>
  <si>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</si>
  <si>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</si>
  <si>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</si>
  <si>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</si>
  <si>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</si>
  <si>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</si>
  <si>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</si>
  <si>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</si>
  <si>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</si>
  <si>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</si>
  <si>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</si>
  <si>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</si>
  <si>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</si>
  <si>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</si>
  <si>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</si>
  <si>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</si>
  <si>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</si>
  <si>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</si>
  <si>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</si>
  <si>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</si>
  <si>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</si>
  <si>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</si>
  <si>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</si>
  <si>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</si>
  <si>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</si>
  <si>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</si>
  <si>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</si>
  <si>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</si>
  <si>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</si>
  <si>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</si>
  <si>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</si>
  <si>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</si>
  <si>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</si>
  <si>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</si>
  <si>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</si>
  <si>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</si>
  <si>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</si>
  <si>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</si>
  <si>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</si>
  <si>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</si>
  <si>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</si>
  <si>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</si>
  <si>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</si>
  <si>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</si>
  <si>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</si>
  <si>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</si>
  <si>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</si>
  <si>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</si>
  <si>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</si>
  <si>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</si>
  <si>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</si>
  <si>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</si>
  <si>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</si>
  <si>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</si>
  <si>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</si>
  <si>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</si>
  <si>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</si>
  <si>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</si>
  <si>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</si>
  <si>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</si>
  <si>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</si>
  <si>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</si>
  <si>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</si>
  <si>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</si>
  <si>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</si>
  <si>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</si>
  <si>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</si>
  <si>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</si>
  <si>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</si>
  <si>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</si>
  <si>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</si>
  <si>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</si>
  <si>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</si>
  <si>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</si>
  <si>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</si>
  <si>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</si>
  <si>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</si>
  <si>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</si>
  <si>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</si>
  <si>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</si>
  <si>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</si>
  <si>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</si>
  <si>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</si>
  <si>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</si>
  <si>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</si>
  <si>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</si>
  <si>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</si>
  <si>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</si>
  <si>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</si>
  <si>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</si>
  <si>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</si>
  <si>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</si>
  <si>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</si>
  <si>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</si>
  <si>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</si>
  <si>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</si>
  <si>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</si>
  <si>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</si>
  <si>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</si>
  <si>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</si>
  <si>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</si>
  <si>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</si>
  <si>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</si>
  <si>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</si>
  <si>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</si>
  <si>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</si>
  <si>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</si>
  <si>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</si>
  <si>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</si>
  <si>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</si>
  <si>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</si>
  <si>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</si>
  <si>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</si>
  <si>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</si>
  <si>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</si>
  <si>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</si>
  <si>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</si>
  <si>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</si>
  <si>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</si>
  <si>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</si>
  <si>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</si>
  <si>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</si>
  <si>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</si>
  <si>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</si>
  <si>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</si>
  <si>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</si>
  <si>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</si>
  <si>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</si>
  <si>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</si>
  <si>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</si>
  <si>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</si>
  <si>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</si>
  <si>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</si>
  <si>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</si>
  <si>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</si>
  <si>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</si>
  <si>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</si>
  <si>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</si>
  <si>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</si>
  <si>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</si>
  <si>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</si>
  <si>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</si>
  <si>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</si>
  <si>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</si>
  <si>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</si>
  <si>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</si>
  <si>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</si>
  <si>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</si>
  <si>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</si>
  <si>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</si>
  <si>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</si>
  <si>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</si>
  <si>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</si>
  <si>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</si>
  <si>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</si>
  <si>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</si>
  <si>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</si>
  <si>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</si>
  <si>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</si>
  <si>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</si>
  <si>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</si>
  <si>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</si>
  <si>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</si>
  <si>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</si>
  <si>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</si>
  <si>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</si>
  <si>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</si>
  <si>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</si>
  <si>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</si>
  <si>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</si>
  <si>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</si>
  <si>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</si>
  <si>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</si>
  <si>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</si>
  <si>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</si>
  <si>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</si>
  <si>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</si>
  <si>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</si>
  <si>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</si>
  <si>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</si>
  <si>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</si>
  <si>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</si>
  <si>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</si>
  <si>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</si>
  <si>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</si>
  <si>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</si>
  <si>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</si>
  <si>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</si>
  <si>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</si>
  <si>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</si>
  <si>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</si>
  <si>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</si>
  <si>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</si>
  <si>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</si>
  <si>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</si>
  <si>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</si>
  <si>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</si>
  <si>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</si>
  <si>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</si>
  <si>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</si>
  <si>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</si>
  <si>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</si>
  <si>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</si>
  <si>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</si>
  <si>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</si>
  <si>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</si>
  <si>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</si>
  <si>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</si>
  <si>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</si>
  <si>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</si>
  <si>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</si>
  <si>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</si>
  <si>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</si>
  <si>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</si>
  <si>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</si>
  <si>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</si>
  <si>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</si>
  <si>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</si>
  <si>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</si>
  <si>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</si>
  <si>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</si>
  <si>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</si>
  <si>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</si>
  <si>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</si>
  <si>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</si>
  <si>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</si>
  <si>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</si>
  <si>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</si>
  <si>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</si>
  <si>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</si>
  <si>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</si>
  <si>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</si>
  <si>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</si>
  <si>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</si>
  <si>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</si>
  <si>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</si>
  <si>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</si>
  <si>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</si>
  <si>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</si>
  <si>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</si>
  <si>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</si>
  <si>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</si>
  <si>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</si>
  <si>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</si>
  <si>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</si>
  <si>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</si>
  <si>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</si>
  <si>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</si>
  <si>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</si>
  <si>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</si>
  <si>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</si>
  <si>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</si>
  <si>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</si>
  <si>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</si>
  <si>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</si>
  <si>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</si>
  <si>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</si>
  <si>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</si>
  <si>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</si>
  <si>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</si>
  <si>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</si>
  <si>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</si>
  <si>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</si>
  <si>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</si>
  <si>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</si>
  <si>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</si>
  <si>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</si>
  <si>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</si>
  <si>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</si>
  <si>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</si>
  <si>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</si>
  <si>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</si>
  <si>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</si>
  <si>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</si>
  <si>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</si>
  <si>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</si>
  <si>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</si>
  <si>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</si>
  <si>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</si>
  <si>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</si>
  <si>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</si>
  <si>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</si>
  <si>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</si>
  <si>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</si>
  <si>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</si>
  <si>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</si>
  <si>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</si>
  <si>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</si>
  <si>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</si>
  <si>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</si>
  <si>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</si>
  <si>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</si>
  <si>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</si>
  <si>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</si>
  <si>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</si>
  <si>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</si>
  <si>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</si>
  <si>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</si>
  <si>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</si>
  <si>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</si>
  <si>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</si>
  <si>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</si>
  <si>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</si>
  <si>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</si>
  <si>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</si>
  <si>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</si>
  <si>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</si>
  <si>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</si>
  <si>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</si>
  <si>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</si>
  <si>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</si>
  <si>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</si>
  <si>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</si>
  <si>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</si>
  <si>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</si>
  <si>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</si>
  <si>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</si>
  <si>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</si>
  <si>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</si>
  <si>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</si>
  <si>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</si>
  <si>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</si>
  <si>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</si>
  <si>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</si>
  <si>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</si>
  <si>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</si>
  <si>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</si>
  <si>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</si>
  <si>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</si>
  <si>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</si>
  <si>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</si>
  <si>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</si>
  <si>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</si>
  <si>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</si>
  <si>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</si>
  <si>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</si>
  <si>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</si>
  <si>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</si>
  <si>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</si>
  <si>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</si>
  <si>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</si>
  <si>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</si>
  <si>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</si>
  <si>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</si>
  <si>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</si>
  <si>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</si>
  <si>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</si>
  <si>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</si>
  <si>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</si>
  <si>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</si>
  <si>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</si>
  <si>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</si>
  <si>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</si>
  <si>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</si>
  <si>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</si>
  <si>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</si>
  <si>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</si>
  <si>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</si>
  <si>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</si>
  <si>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</si>
  <si>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</si>
  <si>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</si>
  <si>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</si>
  <si>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</si>
  <si>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</si>
  <si>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</si>
  <si>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</si>
  <si>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</si>
  <si>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</si>
  <si>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</si>
  <si>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</si>
  <si>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</si>
  <si>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</si>
  <si>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</si>
  <si>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</si>
  <si>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</si>
  <si>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</si>
  <si>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</si>
  <si>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</si>
  <si>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</si>
  <si>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</si>
  <si>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</si>
  <si>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</si>
  <si>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</si>
  <si>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</si>
  <si>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</si>
  <si>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</si>
  <si>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</si>
  <si>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</si>
  <si>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</si>
  <si>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</si>
  <si>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</si>
  <si>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</si>
  <si>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</si>
  <si>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</si>
  <si>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</si>
  <si>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</si>
  <si>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</si>
  <si>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</si>
  <si>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</si>
  <si>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</si>
  <si>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</si>
  <si>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</si>
  <si>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</si>
  <si>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</si>
  <si>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</si>
  <si>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</si>
  <si>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</si>
  <si>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</si>
  <si>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</si>
  <si>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</si>
  <si>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</si>
  <si>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</si>
  <si>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</si>
  <si>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</si>
  <si>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</si>
  <si>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</si>
  <si>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</si>
  <si>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</si>
  <si>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</si>
  <si>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</si>
  <si>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</si>
  <si>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</si>
  <si>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</si>
  <si>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</si>
  <si>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</si>
  <si>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</si>
  <si>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</si>
  <si>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</si>
  <si>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</si>
  <si>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</si>
  <si>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</si>
  <si>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</si>
  <si>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</si>
  <si>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</si>
  <si>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</si>
  <si>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</si>
  <si>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</si>
  <si>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</si>
  <si>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</si>
  <si>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</si>
  <si>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</si>
  <si>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</si>
  <si>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</si>
  <si>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</si>
  <si>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</si>
  <si>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</si>
  <si>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</si>
  <si>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</si>
  <si>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</si>
  <si>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</si>
  <si>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</si>
  <si>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</si>
  <si>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</si>
  <si>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</si>
  <si>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</si>
  <si>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</si>
  <si>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</si>
  <si>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</si>
  <si>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</si>
  <si>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</si>
  <si>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</si>
  <si>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</si>
  <si>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</si>
  <si>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</si>
  <si>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</si>
  <si>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</si>
  <si>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</si>
  <si>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</si>
  <si>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</si>
  <si>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</si>
  <si>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</si>
  <si>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</si>
  <si>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</si>
  <si>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</si>
  <si>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</si>
  <si>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</si>
  <si>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</si>
  <si>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</si>
  <si>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</si>
  <si>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</si>
  <si>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</si>
  <si>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</si>
  <si>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</si>
  <si>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</si>
  <si>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</si>
  <si>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</si>
  <si>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</si>
  <si>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</si>
  <si>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</si>
  <si>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</si>
  <si>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</si>
  <si>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</si>
  <si>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</si>
  <si>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</si>
  <si>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</si>
  <si>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</si>
  <si>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</si>
  <si>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</si>
  <si>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</si>
  <si>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</si>
  <si>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</si>
  <si>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</si>
  <si>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</si>
  <si>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</si>
  <si>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</si>
  <si>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</si>
  <si>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</si>
  <si>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</si>
  <si>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</si>
  <si>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</si>
  <si>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</si>
  <si>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</si>
  <si>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</si>
  <si>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</si>
  <si>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</si>
  <si>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</si>
  <si>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</si>
  <si>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</si>
  <si>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</si>
  <si>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</si>
  <si>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</si>
  <si>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</si>
  <si>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</si>
  <si>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</si>
  <si>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</si>
  <si>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</si>
  <si>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</si>
  <si>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</si>
  <si>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</si>
  <si>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</si>
  <si>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</si>
  <si>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</si>
  <si>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</si>
  <si>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</si>
  <si>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</si>
  <si>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</si>
  <si>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</si>
  <si>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</si>
  <si>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</si>
  <si>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</si>
  <si>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</si>
  <si>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</si>
  <si>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</si>
  <si>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</si>
  <si>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</si>
  <si>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</si>
  <si>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</si>
  <si>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</si>
  <si>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</si>
  <si>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</si>
  <si>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</si>
  <si>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</si>
  <si>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</si>
  <si>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</si>
  <si>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</si>
  <si>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</si>
  <si>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</si>
  <si>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</si>
  <si>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</si>
  <si>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</si>
  <si>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</si>
  <si>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</si>
  <si>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</si>
  <si>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</si>
  <si>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</si>
  <si>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</si>
  <si>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</si>
  <si>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</si>
  <si>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</si>
  <si>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</si>
  <si>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</si>
  <si>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</si>
  <si>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</si>
  <si>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</si>
  <si>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</si>
  <si>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</si>
  <si>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</si>
  <si>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</si>
  <si>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</si>
  <si>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</si>
  <si>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</si>
  <si>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</si>
  <si>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</si>
  <si>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</si>
  <si>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</si>
  <si>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</si>
  <si>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</si>
  <si>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</si>
  <si>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</si>
  <si>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</si>
  <si>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</si>
  <si>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</si>
  <si>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</si>
  <si>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</si>
  <si>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</si>
  <si>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</si>
  <si>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</si>
  <si>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</si>
  <si>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</si>
  <si>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</si>
  <si>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</si>
  <si>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</si>
  <si>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</si>
  <si>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</si>
  <si>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</si>
  <si>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</si>
  <si>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</si>
  <si>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</si>
  <si>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</si>
  <si>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</si>
  <si>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</si>
  <si>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</si>
  <si>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</si>
  <si>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</si>
  <si>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</si>
  <si>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</si>
  <si>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</si>
  <si>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</si>
  <si>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</si>
  <si>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</si>
  <si>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</si>
  <si>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</si>
  <si>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</si>
  <si>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</si>
  <si>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</si>
  <si>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</si>
  <si>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</si>
  <si>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</si>
  <si>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</si>
  <si>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</si>
  <si>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</si>
  <si>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</si>
  <si>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</si>
  <si>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</si>
  <si>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</si>
  <si>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</si>
  <si>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</si>
  <si>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</si>
  <si>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</si>
  <si>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</si>
  <si>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</si>
  <si>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</si>
  <si>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</si>
  <si>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</si>
  <si>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</si>
  <si>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</si>
  <si>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</si>
  <si>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</si>
  <si>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</si>
  <si>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</si>
  <si>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</si>
  <si>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</si>
  <si>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</si>
  <si>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</si>
  <si>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</si>
  <si>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</si>
  <si>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</si>
  <si>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</si>
  <si>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</si>
  <si>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</si>
  <si>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</si>
  <si>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</si>
  <si>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</si>
  <si>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</si>
  <si>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</si>
  <si>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</si>
  <si>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</si>
  <si>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</si>
  <si>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</si>
  <si>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</si>
  <si>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</si>
  <si>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</si>
  <si>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</si>
  <si>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</si>
  <si>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</si>
  <si>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</si>
  <si>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</si>
  <si>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</si>
  <si>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</si>
  <si>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</si>
  <si>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</si>
  <si>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</si>
  <si>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</si>
  <si>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</si>
  <si>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</si>
  <si>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</si>
  <si>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</si>
  <si>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</si>
  <si>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</si>
  <si>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</si>
  <si>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</si>
  <si>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</si>
  <si>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</si>
  <si>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</si>
  <si>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</si>
  <si>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</si>
  <si>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</si>
  <si>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</si>
  <si>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</si>
  <si>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</si>
  <si>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</si>
  <si>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</si>
  <si>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</si>
  <si>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</si>
  <si>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</si>
  <si>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</si>
  <si>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</si>
  <si>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</si>
  <si>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</si>
  <si>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</si>
  <si>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</si>
  <si>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</si>
  <si>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</si>
  <si>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</si>
  <si>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</si>
  <si>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</si>
  <si>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</si>
  <si>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</si>
  <si>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</si>
  <si>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</si>
  <si>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</si>
  <si>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</si>
  <si>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</si>
  <si>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</si>
  <si>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</si>
  <si>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</si>
  <si>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</si>
  <si>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</si>
  <si>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</si>
  <si>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</si>
  <si>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</si>
  <si>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</si>
  <si>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</si>
  <si>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</si>
  <si>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</si>
  <si>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</si>
  <si>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</si>
  <si>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</si>
  <si>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</si>
  <si>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</si>
  <si>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</si>
  <si>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</si>
  <si>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</si>
  <si>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</si>
  <si>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</si>
  <si>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</si>
  <si>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</si>
  <si>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</si>
  <si>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</si>
  <si>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</si>
  <si>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</si>
  <si>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</si>
  <si>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</si>
  <si>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</si>
  <si>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</si>
  <si>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</si>
  <si>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</si>
  <si>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</si>
  <si>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</si>
  <si>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</si>
  <si>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</si>
  <si>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</si>
  <si>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</si>
  <si>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</si>
  <si>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</si>
  <si>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</si>
  <si>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</si>
  <si>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</si>
  <si>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</si>
  <si>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</si>
  <si>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</si>
  <si>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</si>
  <si>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</si>
  <si>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</si>
  <si>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</si>
  <si>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</si>
  <si>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</si>
  <si>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</si>
  <si>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</si>
  <si>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</si>
  <si>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</si>
  <si>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</si>
  <si>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</si>
  <si>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</si>
  <si>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</si>
  <si>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</si>
  <si>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</si>
  <si>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</si>
  <si>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</si>
  <si>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</si>
  <si>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</si>
  <si>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</si>
  <si>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</si>
  <si>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</si>
  <si>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</si>
  <si>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</si>
  <si>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</si>
  <si>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</si>
  <si>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</si>
  <si>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</si>
  <si>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</si>
  <si>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</si>
  <si>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</si>
  <si>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</si>
  <si>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</si>
  <si>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</si>
  <si>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</si>
  <si>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</si>
  <si>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</si>
  <si>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</si>
  <si>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</si>
  <si>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</si>
  <si>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</si>
  <si>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</si>
  <si>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</si>
  <si>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</si>
  <si>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</si>
  <si>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</si>
  <si>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</si>
  <si>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</si>
  <si>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</si>
  <si>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</si>
  <si>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</si>
  <si>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</si>
  <si>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</si>
  <si>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</si>
  <si>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</si>
  <si>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</si>
  <si>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</si>
  <si>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</si>
  <si>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</si>
  <si>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</si>
  <si>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</si>
  <si>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</si>
  <si>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</si>
  <si>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</si>
  <si>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</si>
  <si>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</si>
  <si>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</si>
  <si>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</si>
  <si>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</si>
  <si>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</si>
  <si>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</si>
  <si>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</si>
  <si>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</si>
  <si>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</si>
  <si>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</si>
  <si>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</si>
  <si>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</si>
  <si>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</si>
  <si>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</si>
  <si>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</si>
  <si>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</si>
  <si>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</si>
  <si>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</si>
  <si>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</si>
  <si>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</si>
  <si>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</si>
  <si>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</si>
  <si>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</si>
  <si>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</si>
  <si>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</si>
  <si>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</si>
  <si>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</si>
  <si>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</si>
  <si>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</si>
  <si>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</si>
  <si>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</si>
  <si>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</si>
  <si>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</si>
  <si>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</si>
  <si>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</si>
  <si>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</si>
  <si>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</si>
  <si>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</si>
  <si>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</si>
  <si>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</si>
  <si>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</si>
  <si>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</si>
  <si>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</si>
  <si>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</si>
  <si>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</si>
  <si>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</si>
  <si>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</si>
  <si>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</si>
  <si>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</si>
  <si>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</si>
  <si>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</si>
  <si>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</si>
  <si>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</si>
  <si>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</si>
  <si>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</si>
  <si>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</si>
  <si>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</si>
  <si>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</si>
  <si>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</si>
  <si>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</si>
  <si>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</si>
  <si>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</si>
  <si>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</si>
  <si>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</si>
  <si>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</si>
  <si>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</si>
  <si>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</si>
  <si>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</si>
  <si>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</si>
  <si>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</si>
  <si>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</si>
  <si>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</si>
  <si>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</si>
  <si>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</si>
  <si>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</si>
  <si>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</si>
  <si>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</si>
  <si>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</si>
  <si>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</si>
  <si>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</si>
  <si>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</si>
  <si>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</si>
  <si>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</si>
  <si>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</si>
  <si>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</si>
  <si>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</si>
  <si>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</si>
  <si>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</si>
  <si>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</si>
  <si>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</si>
  <si>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</si>
  <si>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</si>
  <si>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</si>
  <si>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</si>
  <si>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</si>
  <si>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</si>
  <si>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</si>
  <si>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</si>
  <si>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</si>
  <si>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</si>
  <si>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</si>
  <si>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</si>
  <si>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</si>
  <si>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</si>
  <si>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</si>
  <si>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</si>
  <si>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</si>
  <si>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</si>
  <si>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</si>
  <si>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</si>
  <si>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</si>
  <si>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</si>
  <si>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</si>
  <si>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</si>
  <si>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</si>
  <si>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</si>
  <si>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</si>
  <si>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</si>
  <si>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</si>
  <si>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</si>
  <si>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</si>
  <si>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</si>
  <si>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</si>
  <si>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</si>
  <si>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</si>
  <si>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</si>
  <si>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</si>
  <si>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</si>
  <si>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</si>
  <si>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</si>
  <si>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</si>
  <si>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</si>
  <si>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</si>
  <si>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</si>
  <si>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</si>
  <si>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</si>
  <si>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</si>
  <si>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</si>
  <si>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</si>
  <si>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</si>
  <si>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</si>
  <si>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</si>
  <si>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</si>
  <si>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</si>
  <si>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</si>
  <si>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</si>
  <si>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</si>
  <si>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</si>
  <si>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</si>
  <si>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</si>
  <si>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</si>
  <si>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</si>
  <si>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</si>
  <si>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</si>
  <si>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</si>
  <si>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</si>
  <si>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</si>
  <si>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</si>
  <si>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</si>
  <si>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</si>
  <si>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</si>
  <si>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</si>
  <si>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</si>
  <si>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</si>
  <si>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</si>
  <si>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</si>
  <si>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</si>
  <si>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</si>
  <si>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</si>
  <si>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</si>
  <si>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</si>
  <si>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</si>
  <si>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</si>
  <si>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</si>
  <si>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</si>
  <si>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</si>
  <si>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</si>
  <si>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</si>
  <si>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</si>
  <si>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</si>
  <si>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</si>
  <si>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</si>
  <si>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</si>
  <si>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</si>
  <si>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</si>
  <si>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</si>
  <si>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</si>
  <si>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</si>
  <si>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</si>
  <si>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</si>
  <si>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</si>
  <si>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</si>
  <si>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</si>
  <si>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</si>
  <si>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</si>
  <si>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</si>
  <si>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</si>
  <si>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</si>
  <si>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</si>
  <si>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</si>
  <si>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</si>
  <si>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</si>
  <si>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</si>
  <si>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</si>
  <si>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</si>
  <si>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</si>
  <si>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</si>
  <si>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</si>
  <si>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</si>
  <si>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</si>
  <si>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</si>
  <si>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</si>
  <si>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</si>
  <si>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</si>
  <si>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</si>
  <si>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</si>
  <si>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</si>
  <si>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</si>
  <si>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</si>
  <si>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</si>
  <si>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</si>
  <si>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</si>
  <si>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</si>
  <si>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</si>
  <si>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</si>
  <si>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</si>
  <si>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</si>
  <si>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</si>
  <si>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</si>
  <si>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</si>
  <si>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</si>
  <si>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</si>
  <si>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</si>
  <si>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</si>
  <si>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</si>
  <si>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</si>
  <si>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</si>
  <si>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</si>
  <si>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</si>
  <si>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</si>
  <si>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</si>
  <si>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</si>
  <si>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</si>
  <si>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</si>
  <si>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</si>
  <si>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</si>
  <si>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</si>
  <si>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</si>
  <si>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</si>
  <si>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</si>
  <si>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</si>
  <si>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</si>
  <si>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</si>
  <si>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</si>
  <si>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</si>
  <si>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</si>
  <si>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</si>
  <si>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</si>
  <si>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</si>
  <si>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</si>
  <si>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</si>
  <si>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</si>
  <si>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</si>
  <si>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</si>
  <si>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</si>
  <si>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</si>
  <si>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</si>
  <si>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</si>
  <si>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</si>
  <si>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</si>
  <si>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</si>
  <si>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</si>
  <si>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</si>
  <si>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</si>
  <si>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</si>
  <si>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</si>
  <si>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</si>
  <si>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</si>
  <si>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</si>
  <si>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</si>
  <si>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</si>
  <si>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</si>
  <si>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</si>
  <si>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</si>
  <si>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</si>
  <si>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</si>
  <si>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</si>
  <si>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</si>
  <si>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</si>
  <si>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</si>
  <si>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</si>
  <si>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</si>
  <si>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</si>
  <si>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</si>
  <si>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</si>
  <si>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</si>
  <si>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</si>
  <si>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</si>
  <si>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</si>
  <si>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</si>
  <si>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</si>
  <si>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</si>
  <si>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</si>
  <si>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</si>
  <si>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</si>
  <si>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</si>
  <si>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</si>
  <si>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</si>
  <si>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</si>
  <si>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</si>
  <si>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</si>
  <si>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</si>
  <si>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</si>
  <si>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</si>
  <si>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</si>
  <si>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</si>
  <si>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</si>
  <si>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</si>
  <si>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</si>
  <si>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</si>
  <si>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</si>
  <si>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</si>
  <si>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</si>
  <si>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</si>
  <si>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</si>
  <si>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</si>
  <si>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</si>
  <si>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</si>
  <si>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</si>
  <si>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</si>
  <si>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</si>
  <si>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</si>
  <si>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</si>
  <si>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</si>
  <si>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</si>
  <si>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</si>
  <si>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</si>
  <si>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</si>
  <si>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</si>
  <si>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</si>
  <si>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</si>
  <si>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</si>
  <si>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</si>
  <si>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</si>
  <si>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</si>
  <si>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</si>
  <si>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</si>
  <si>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</si>
  <si>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</si>
  <si>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</si>
  <si>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</si>
  <si>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</si>
  <si>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</si>
  <si>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</si>
  <si>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</si>
  <si>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</si>
  <si>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</si>
  <si>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</si>
  <si>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</si>
  <si>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</si>
  <si>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</si>
  <si>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</si>
  <si>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</si>
  <si>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</si>
  <si>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</si>
  <si>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</si>
  <si>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</si>
  <si>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</si>
  <si>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</si>
  <si>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</si>
  <si>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</si>
  <si>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</si>
  <si>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</si>
  <si>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</si>
  <si>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</si>
  <si>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</si>
  <si>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</si>
  <si>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</si>
  <si>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</si>
  <si>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</si>
  <si>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</si>
  <si>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</si>
  <si>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</si>
  <si>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</si>
  <si>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</si>
  <si>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</si>
  <si>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</si>
  <si>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</si>
  <si>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</si>
  <si>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</si>
  <si>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</si>
  <si>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</si>
  <si>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</si>
  <si>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</si>
  <si>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</si>
  <si>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</si>
  <si>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</si>
  <si>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</si>
  <si>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</si>
  <si>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</si>
  <si>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</si>
  <si>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</si>
  <si>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</si>
  <si>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</si>
  <si>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</si>
  <si>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</si>
  <si>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</si>
  <si>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</si>
  <si>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</si>
  <si>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</si>
  <si>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</si>
  <si>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</si>
  <si>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</si>
  <si>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</si>
  <si>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</si>
  <si>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</si>
  <si>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</si>
  <si>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</si>
  <si>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</si>
  <si>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</si>
  <si>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</si>
  <si>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</si>
  <si>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</si>
  <si>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</si>
  <si>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</si>
  <si>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</si>
  <si>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</si>
  <si>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</si>
  <si>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</si>
  <si>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</si>
  <si>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</si>
  <si>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</si>
  <si>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</si>
  <si>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</si>
  <si>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</si>
  <si>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</si>
  <si>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</si>
  <si>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</si>
  <si>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</si>
  <si>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</si>
  <si>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</si>
  <si>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</si>
  <si>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</si>
  <si>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</si>
  <si>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</si>
  <si>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</si>
  <si>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</si>
  <si>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</si>
  <si>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</si>
  <si>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</si>
  <si>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</si>
  <si>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</si>
  <si>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</si>
  <si>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</si>
  <si>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</si>
  <si>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</si>
  <si>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</si>
  <si>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</si>
  <si>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</si>
  <si>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</si>
  <si>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</si>
  <si>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</si>
  <si>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</si>
  <si>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</si>
  <si>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</si>
  <si>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</si>
  <si>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</si>
  <si>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</si>
  <si>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</si>
  <si>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</si>
  <si>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</si>
  <si>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</si>
  <si>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</si>
  <si>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</si>
  <si>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</si>
  <si>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</si>
  <si>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</si>
  <si>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</si>
  <si>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</si>
  <si>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</si>
  <si>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</si>
  <si>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</si>
  <si>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</si>
  <si>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</si>
  <si>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</si>
  <si>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</si>
  <si>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</si>
  <si>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</si>
  <si>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</si>
  <si>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</si>
  <si>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</si>
  <si>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</si>
  <si>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</si>
  <si>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</si>
  <si>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</si>
  <si>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</si>
  <si>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</si>
  <si>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</si>
  <si>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</si>
  <si>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</si>
  <si>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</si>
  <si>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</si>
  <si>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</si>
  <si>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</si>
  <si>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</si>
  <si>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</si>
  <si>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</si>
  <si>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</si>
  <si>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</si>
  <si>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</si>
  <si>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</si>
  <si>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</si>
  <si>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</si>
  <si>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</si>
  <si>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</si>
  <si>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</si>
  <si>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</si>
  <si>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</si>
  <si>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</si>
  <si>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</si>
  <si>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</si>
  <si>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</si>
  <si>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</si>
  <si>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</si>
  <si>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</si>
  <si>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</si>
  <si>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</si>
  <si>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</si>
  <si>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</si>
  <si>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</si>
  <si>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</si>
  <si>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</si>
  <si>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</si>
  <si>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</si>
  <si>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</si>
  <si>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</si>
  <si>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</si>
  <si>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</si>
  <si>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</si>
  <si>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</si>
  <si>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</si>
  <si>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</si>
  <si>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</si>
  <si>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</si>
  <si>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</si>
  <si>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</si>
  <si>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</si>
  <si>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</si>
  <si>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</si>
  <si>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</si>
  <si>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</si>
  <si>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</si>
  <si>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</si>
  <si>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</si>
  <si>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</si>
  <si>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</si>
  <si>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</si>
  <si>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</si>
  <si>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</si>
  <si>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</si>
  <si>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</si>
  <si>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</si>
  <si>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</si>
  <si>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</si>
  <si>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</si>
  <si>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</si>
  <si>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</si>
  <si>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</si>
  <si>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</si>
  <si>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</si>
  <si>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</si>
  <si>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</si>
  <si>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</si>
  <si>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</si>
  <si>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</si>
  <si>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</si>
  <si>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</si>
  <si>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</si>
  <si>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</si>
  <si>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</si>
  <si>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</si>
  <si>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</si>
  <si>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</si>
  <si>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</si>
  <si>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</si>
  <si>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</si>
  <si>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</si>
  <si>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</si>
  <si>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</si>
  <si>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</si>
  <si>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</si>
  <si>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</si>
  <si>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</si>
  <si>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</si>
  <si>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</si>
  <si>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</si>
  <si>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</si>
  <si>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</si>
  <si>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</si>
  <si>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</si>
  <si>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</si>
  <si>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</si>
  <si>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</si>
  <si>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</si>
  <si>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</si>
  <si>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</si>
  <si>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</si>
  <si>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</si>
  <si>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</si>
  <si>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</si>
  <si>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</si>
  <si>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</si>
  <si>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</si>
  <si>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</si>
  <si>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</si>
  <si>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</si>
  <si>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</si>
  <si>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</si>
  <si>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</si>
  <si>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</si>
  <si>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</si>
  <si>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</si>
  <si>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</si>
  <si>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</si>
  <si>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</si>
  <si>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</si>
  <si>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</si>
  <si>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</si>
  <si>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</si>
  <si>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</si>
  <si>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</si>
  <si>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</si>
  <si>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</si>
  <si>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</si>
  <si>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</si>
  <si>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</si>
  <si>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</si>
  <si>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</si>
  <si>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</si>
  <si>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</si>
  <si>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</si>
  <si>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</si>
  <si>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</si>
  <si>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</si>
  <si>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</si>
  <si>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</si>
  <si>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</si>
  <si>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</si>
  <si>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</si>
  <si>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</si>
  <si>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</si>
  <si>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</si>
  <si>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</si>
  <si>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</si>
  <si>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</si>
  <si>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</si>
  <si>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</si>
  <si>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</si>
  <si>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</si>
  <si>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</si>
  <si>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</si>
  <si>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</si>
  <si>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</si>
  <si>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</si>
  <si>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</si>
  <si>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</si>
  <si>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</si>
  <si>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</si>
  <si>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</si>
  <si>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</si>
  <si>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</si>
  <si>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</si>
  <si>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</si>
  <si>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</si>
  <si>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</si>
  <si>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</si>
  <si>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</si>
  <si>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</si>
  <si>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</si>
  <si>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</si>
  <si>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</si>
  <si>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</si>
  <si>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</si>
  <si>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</si>
  <si>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</si>
  <si>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</si>
  <si>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</si>
  <si>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</si>
  <si>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</si>
  <si>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</si>
  <si>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</si>
  <si>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</si>
  <si>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</si>
  <si>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</si>
  <si>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</si>
  <si>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</si>
  <si>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</si>
  <si>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</si>
  <si>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</si>
  <si>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</si>
  <si>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</si>
  <si>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</si>
  <si>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</si>
  <si>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</si>
  <si>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</si>
  <si>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</si>
  <si>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</si>
  <si>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</si>
  <si>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</si>
  <si>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</si>
  <si>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</si>
  <si>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</si>
  <si>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</si>
  <si>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</si>
  <si>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</si>
  <si>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</si>
  <si>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</si>
  <si>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</si>
  <si>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</si>
  <si>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</si>
  <si>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</si>
  <si>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</si>
  <si>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</si>
  <si>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</si>
  <si>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</si>
  <si>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</si>
  <si>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</si>
  <si>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</si>
  <si>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</si>
  <si>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</si>
  <si>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</si>
  <si>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</si>
  <si>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</si>
  <si>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</si>
  <si>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</si>
  <si>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</si>
  <si>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</si>
  <si>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</si>
  <si>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</si>
  <si>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</si>
  <si>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</si>
  <si>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</si>
  <si>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</si>
  <si>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</si>
  <si>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</si>
  <si>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</si>
  <si>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</si>
  <si>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</si>
  <si>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</si>
  <si>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</si>
  <si>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</si>
  <si>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</si>
  <si>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</si>
  <si>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</si>
  <si>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</si>
  <si>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</si>
  <si>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</si>
  <si>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</si>
  <si>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</si>
  <si>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</si>
  <si>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</si>
  <si>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</si>
  <si>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</si>
  <si>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</si>
  <si>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</si>
  <si>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</si>
  <si>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</si>
  <si>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</si>
  <si>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</si>
  <si>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</si>
  <si>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</si>
  <si>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</si>
  <si>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</si>
  <si>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</si>
  <si>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</si>
  <si>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</si>
  <si>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</si>
  <si>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</si>
  <si>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</si>
  <si>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</si>
  <si>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</si>
  <si>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</si>
  <si>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</si>
  <si>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</si>
  <si>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</si>
  <si>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</si>
  <si>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</si>
  <si>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</si>
  <si>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</si>
  <si>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</si>
  <si>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</si>
  <si>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</si>
  <si>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</si>
  <si>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</si>
  <si>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</si>
  <si>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</si>
  <si>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</si>
  <si>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</si>
  <si>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</si>
  <si>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</si>
  <si>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</si>
  <si>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</si>
  <si>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</si>
  <si>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</si>
  <si>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</si>
  <si>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</si>
  <si>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</si>
  <si>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</si>
  <si>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</si>
  <si>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</si>
  <si>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</si>
  <si>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</si>
  <si>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</si>
  <si>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</si>
  <si>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</si>
  <si>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</si>
  <si>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</si>
  <si>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</si>
  <si>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</si>
  <si>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</si>
  <si>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</si>
  <si>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</si>
  <si>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</si>
  <si>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</si>
  <si>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</si>
  <si>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</si>
  <si>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</si>
  <si>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</si>
  <si>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</si>
  <si>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</si>
  <si>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</si>
  <si>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</si>
  <si>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</si>
  <si>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</si>
  <si>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</si>
  <si>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</si>
  <si>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</si>
  <si>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</si>
  <si>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</si>
  <si>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</si>
  <si>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</si>
  <si>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</si>
  <si>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</si>
  <si>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</si>
  <si>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</si>
  <si>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</si>
  <si>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</si>
  <si>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</si>
  <si>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</si>
  <si>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</si>
  <si>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</si>
  <si>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</si>
  <si>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</si>
  <si>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</si>
  <si>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</si>
  <si>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</si>
  <si>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</si>
  <si>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</si>
  <si>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</si>
  <si>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</si>
  <si>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</si>
  <si>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</si>
  <si>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</si>
  <si>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</si>
  <si>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</si>
  <si>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</si>
  <si>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</si>
  <si>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</si>
  <si>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</si>
  <si>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</si>
  <si>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</si>
  <si>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</si>
  <si>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</si>
  <si>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</si>
  <si>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</si>
  <si>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</si>
  <si>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</si>
  <si>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</si>
  <si>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</si>
  <si>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</si>
  <si>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</si>
  <si>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</si>
  <si>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</si>
  <si>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</si>
  <si>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</si>
  <si>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</si>
  <si>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</si>
  <si>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</si>
  <si>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</si>
  <si>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</si>
  <si>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</si>
  <si>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</si>
  <si>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</si>
  <si>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</si>
  <si>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</si>
  <si>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</si>
  <si>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</si>
  <si>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</si>
  <si>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</si>
  <si>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</si>
  <si>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</si>
  <si>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</si>
  <si>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</si>
  <si>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</si>
  <si>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</si>
  <si>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</si>
  <si>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</si>
  <si>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</si>
  <si>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</si>
  <si>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</si>
  <si>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</si>
  <si>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</si>
  <si>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</si>
  <si>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</si>
  <si>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</si>
  <si>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</si>
  <si>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</si>
  <si>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</si>
  <si>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</si>
  <si>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</si>
  <si>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</si>
  <si>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</si>
  <si>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</si>
  <si>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</si>
  <si>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</si>
  <si>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</si>
  <si>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</si>
  <si>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</si>
  <si>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</si>
  <si>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</si>
  <si>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</si>
  <si>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</si>
  <si>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</si>
  <si>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</si>
  <si>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</si>
  <si>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</si>
  <si>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</si>
  <si>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</si>
  <si>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</si>
  <si>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</si>
  <si>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</si>
  <si>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</si>
  <si>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</si>
  <si>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</si>
  <si>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</si>
  <si>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</si>
  <si>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</si>
  <si>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</si>
  <si>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</si>
  <si>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</si>
  <si>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</si>
  <si>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</si>
  <si>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</si>
  <si>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</si>
  <si>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</si>
  <si>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</si>
  <si>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</si>
  <si>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</si>
  <si>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</si>
  <si>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</si>
  <si>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</si>
  <si>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</si>
  <si>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</si>
  <si>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</si>
  <si>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</si>
  <si>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</si>
  <si>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</si>
  <si>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</si>
  <si>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</si>
  <si>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</si>
  <si>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</si>
  <si>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</si>
  <si>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</si>
  <si>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</si>
  <si>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</si>
  <si>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</si>
  <si>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</si>
  <si>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</si>
  <si>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</si>
  <si>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</si>
  <si>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</si>
  <si>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</si>
  <si>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</si>
  <si>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</si>
  <si>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</si>
  <si>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</si>
  <si>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</si>
  <si>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</si>
  <si>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</si>
  <si>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</si>
  <si>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</si>
  <si>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</si>
  <si>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</si>
  <si>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</si>
  <si>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</si>
  <si>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</si>
  <si>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</si>
  <si>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</si>
  <si>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</si>
  <si>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</si>
  <si>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</si>
  <si>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</si>
  <si>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</si>
  <si>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</si>
  <si>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</si>
  <si>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</si>
  <si>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</si>
  <si>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</si>
  <si>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</si>
  <si>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</si>
  <si>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</si>
  <si>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</si>
  <si>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</si>
  <si>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</si>
  <si>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</si>
  <si>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</si>
  <si>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</si>
  <si>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</si>
  <si>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</si>
  <si>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</si>
  <si>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</si>
  <si>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</si>
  <si>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</si>
  <si>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</si>
  <si>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</si>
  <si>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</si>
  <si>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</si>
  <si>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</si>
  <si>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</si>
  <si>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</si>
  <si>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</si>
  <si>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</si>
  <si>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</si>
  <si>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</si>
  <si>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</si>
  <si>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</si>
  <si>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</si>
  <si>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</si>
  <si>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</si>
  <si>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</si>
  <si>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</si>
  <si>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</si>
  <si>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</si>
  <si>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</si>
  <si>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</si>
  <si>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</si>
  <si>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</si>
  <si>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</si>
  <si>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</si>
  <si>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</si>
  <si>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</si>
  <si>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</si>
  <si>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</si>
  <si>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</si>
  <si>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</si>
  <si>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</si>
  <si>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</si>
  <si>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</si>
  <si>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</si>
  <si>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</si>
  <si>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</si>
  <si>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</si>
  <si>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</si>
  <si>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</si>
  <si>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</si>
  <si>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</si>
  <si>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</si>
  <si>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</si>
  <si>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</si>
  <si>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</si>
  <si>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</si>
  <si>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</si>
  <si>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</si>
  <si>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</si>
  <si>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</si>
  <si>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</si>
  <si>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</si>
  <si>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</si>
  <si>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</si>
  <si>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</si>
  <si>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</si>
  <si>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</si>
  <si>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</si>
  <si>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</si>
  <si>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</si>
  <si>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</si>
  <si>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</si>
  <si>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</si>
  <si>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</si>
  <si>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</si>
  <si>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</si>
  <si>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</si>
  <si>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</si>
  <si>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</si>
  <si>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</si>
  <si>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</si>
  <si>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</si>
  <si>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</si>
  <si>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</si>
  <si>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</si>
  <si>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</si>
  <si>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</si>
  <si>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</si>
  <si>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</si>
  <si>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</si>
  <si>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</si>
  <si>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</si>
  <si>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</si>
  <si>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</si>
  <si>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</si>
  <si>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</si>
  <si>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</si>
  <si>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</si>
  <si>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</si>
  <si>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</si>
  <si>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</si>
  <si>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</si>
  <si>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</si>
  <si>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</si>
  <si>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</si>
  <si>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</si>
  <si>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</si>
  <si>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</si>
  <si>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</si>
  <si>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</si>
  <si>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</si>
  <si>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</si>
  <si>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</si>
  <si>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</si>
  <si>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</si>
  <si>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</si>
  <si>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</si>
  <si>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</si>
  <si>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</si>
  <si>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</si>
  <si>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</si>
  <si>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</si>
  <si>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</si>
  <si>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</si>
  <si>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</si>
  <si>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</si>
  <si>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</si>
  <si>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</si>
  <si>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</si>
  <si>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</si>
  <si>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</si>
  <si>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</si>
  <si>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</si>
  <si>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</si>
  <si>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</si>
  <si>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</si>
  <si>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</si>
  <si>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</si>
  <si>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</si>
  <si>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</si>
  <si>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</si>
  <si>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</si>
  <si>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</si>
  <si>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</si>
  <si>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</si>
  <si>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</si>
  <si>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</si>
  <si>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</si>
  <si>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</si>
  <si>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</si>
  <si>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</si>
  <si>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</si>
  <si>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</si>
  <si>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</si>
  <si>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</si>
  <si>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</si>
  <si>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</si>
  <si>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</si>
  <si>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</si>
  <si>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</si>
  <si>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</si>
  <si>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</si>
  <si>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</si>
  <si>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</si>
  <si>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</si>
  <si>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</si>
  <si>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</si>
  <si>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</si>
  <si>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</si>
  <si>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</si>
  <si>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</si>
  <si>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</si>
  <si>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</si>
  <si>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</si>
  <si>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</si>
  <si>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</si>
  <si>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</si>
  <si>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</si>
  <si>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</si>
  <si>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</si>
  <si>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</si>
  <si>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</si>
  <si>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</si>
  <si>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</si>
  <si>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</si>
  <si>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</si>
  <si>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</si>
  <si>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</si>
  <si>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</si>
  <si>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</si>
  <si>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</si>
  <si>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</si>
  <si>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</si>
  <si>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</si>
  <si>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</si>
  <si>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</si>
  <si>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</si>
  <si>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</si>
  <si>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</si>
  <si>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</si>
  <si>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</si>
  <si>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</si>
  <si>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</si>
  <si>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</si>
  <si>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</si>
  <si>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</si>
  <si>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</si>
  <si>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</si>
  <si>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</si>
  <si>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</si>
  <si>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</si>
  <si>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</si>
  <si>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</si>
  <si>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</si>
  <si>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</si>
  <si>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</si>
  <si>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</si>
  <si>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</si>
  <si>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</si>
  <si>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</si>
  <si>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</si>
  <si>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</si>
  <si>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</si>
  <si>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</si>
  <si>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</si>
  <si>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</si>
  <si>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</si>
  <si>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</si>
  <si>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</si>
  <si>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</si>
  <si>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</si>
  <si>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</si>
  <si>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</si>
  <si>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</si>
  <si>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</si>
  <si>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</si>
  <si>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</si>
  <si>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</si>
  <si>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</si>
  <si>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</si>
  <si>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</si>
  <si>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</si>
  <si>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</si>
  <si>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</si>
  <si>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</si>
  <si>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</si>
  <si>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</si>
  <si>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</si>
  <si>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</si>
  <si>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</si>
  <si>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</si>
  <si>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</si>
  <si>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</si>
  <si>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</si>
  <si>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</si>
  <si>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</si>
  <si>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</si>
  <si>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</si>
  <si>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</si>
  <si>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</si>
  <si>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</si>
  <si>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</si>
  <si>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</si>
  <si>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</si>
  <si>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</si>
  <si>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</si>
  <si>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</si>
  <si>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</si>
  <si>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</si>
  <si>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</si>
  <si>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</si>
  <si>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</si>
  <si>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</si>
  <si>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</si>
  <si>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</si>
  <si>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</si>
  <si>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</si>
  <si>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</si>
  <si>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</si>
  <si>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</si>
  <si>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</si>
  <si>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</si>
  <si>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</si>
  <si>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</si>
  <si>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</si>
  <si>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</si>
  <si>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</si>
  <si>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</si>
  <si>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</si>
  <si>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</si>
  <si>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</si>
  <si>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</si>
  <si>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</si>
  <si>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</si>
  <si>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</si>
  <si>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</si>
  <si>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</si>
  <si>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</si>
  <si>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</si>
  <si>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</si>
  <si>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</si>
  <si>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OSIRIS TRUJILLO MATTA</t>
  </si>
  <si>
    <t>3209852495</t>
  </si>
  <si>
    <t>agro_aetol@hotmail.com</t>
  </si>
  <si>
    <t>CR 5 N 2-17 CENTRO BARRIO: MUNICIPIO DE ROVIRA MUNICIPIO</t>
  </si>
  <si>
    <t>2021-25-10000936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</si>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</sst>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J46" sqref="J4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243"/>
      <c r="I20" s="147" t="s">
        <v>516</v>
      </c>
      <c r="J20" s="148" t="s">
        <v>517</v>
      </c>
      <c r="K20" s="149">
        <v>3846387700</v>
      </c>
      <c r="L20" s="150">
        <v>44197</v>
      </c>
      <c r="M20" s="150">
        <v>44561</v>
      </c>
      <c r="N20" s="133">
        <f>+(M20-L20)/30</f>
        <v>12.133333333333333</v>
      </c>
      <c r="O20" s="136"/>
      <c r="U20" s="132"/>
      <c r="V20" s="105">
        <f ca="1">NOW()</f>
        <v>44193.854481365743</v>
      </c>
      <c r="W20" s="105">
        <f ca="1">NOW()</f>
        <v>44193.854481365743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ASOCIACIÓN AGROECOLOGICA DEL TOLIMA AETOL</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32</v>
      </c>
      <c r="D48" s="119" t="s">
        <v>2679</v>
      </c>
      <c r="E48" s="175">
        <v>40763</v>
      </c>
      <c r="F48" s="175">
        <v>43108</v>
      </c>
      <c r="G48" s="158">
        <f>IF(AND(E48&lt;&gt;"",F48&lt;&gt;""),((F48-E48)/30),"")</f>
        <v>78.166666666666671</v>
      </c>
      <c r="H48" s="120" t="s">
        <v>2682</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2677</v>
      </c>
      <c r="C49" s="112" t="s">
        <v>32</v>
      </c>
      <c r="D49" s="119" t="s">
        <v>2679</v>
      </c>
      <c r="E49" s="175">
        <v>41662</v>
      </c>
      <c r="F49" s="175">
        <v>43069</v>
      </c>
      <c r="G49" s="158">
        <f t="shared" ref="G49:G50" si="2">IF(AND(E49&lt;&gt;"",F49&lt;&gt;""),((F49-E49)/30),"")</f>
        <v>46.9</v>
      </c>
      <c r="H49" s="176" t="s">
        <v>2683</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2678</v>
      </c>
      <c r="C50" s="112" t="s">
        <v>32</v>
      </c>
      <c r="D50" s="119" t="s">
        <v>2680</v>
      </c>
      <c r="E50" s="175">
        <v>41439</v>
      </c>
      <c r="F50" s="175">
        <v>41499</v>
      </c>
      <c r="G50" s="158">
        <f t="shared" si="2"/>
        <v>2</v>
      </c>
      <c r="H50" s="120" t="s">
        <v>2684</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2678</v>
      </c>
      <c r="C51" s="112" t="s">
        <v>32</v>
      </c>
      <c r="D51" s="119" t="s">
        <v>2681</v>
      </c>
      <c r="E51" s="175">
        <v>41619</v>
      </c>
      <c r="F51" s="175">
        <v>41729</v>
      </c>
      <c r="G51" s="158">
        <f t="shared" ref="G51:G107" si="3">IF(AND(E51&lt;&gt;"",F51&lt;&gt;""),((F51-E51)/30),"")</f>
        <v>3.6666666666666665</v>
      </c>
      <c r="H51" s="120" t="s">
        <v>2685</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2686</v>
      </c>
      <c r="C52" s="112" t="s">
        <v>31</v>
      </c>
      <c r="D52" s="119" t="s">
        <v>2687</v>
      </c>
      <c r="E52" s="175">
        <v>43894</v>
      </c>
      <c r="F52" s="175">
        <v>44165</v>
      </c>
      <c r="G52" s="158">
        <f t="shared" si="3"/>
        <v>9.0333333333333332</v>
      </c>
      <c r="H52" s="120" t="s">
        <v>2688</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2686</v>
      </c>
      <c r="C53" s="112" t="s">
        <v>31</v>
      </c>
      <c r="D53" s="119" t="s">
        <v>2687</v>
      </c>
      <c r="E53" s="175">
        <v>43894</v>
      </c>
      <c r="F53" s="175">
        <v>44165</v>
      </c>
      <c r="G53" s="158">
        <f t="shared" si="3"/>
        <v>9.0333333333333332</v>
      </c>
      <c r="H53" s="120" t="s">
        <v>2688</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2686</v>
      </c>
      <c r="C54" s="112" t="s">
        <v>31</v>
      </c>
      <c r="D54" s="119" t="s">
        <v>2687</v>
      </c>
      <c r="E54" s="175">
        <v>43894</v>
      </c>
      <c r="F54" s="175">
        <v>44165</v>
      </c>
      <c r="G54" s="158">
        <f t="shared" si="3"/>
        <v>9.0333333333333332</v>
      </c>
      <c r="H54" s="120" t="s">
        <v>2688</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2686</v>
      </c>
      <c r="C55" s="112" t="s">
        <v>31</v>
      </c>
      <c r="D55" s="119" t="s">
        <v>2687</v>
      </c>
      <c r="E55" s="175">
        <v>43894</v>
      </c>
      <c r="F55" s="175">
        <v>44165</v>
      </c>
      <c r="G55" s="158">
        <f t="shared" si="3"/>
        <v>9.0333333333333332</v>
      </c>
      <c r="H55" s="120" t="s">
        <v>2688</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75">
        <v>43876</v>
      </c>
      <c r="F114" s="175">
        <v>44196</v>
      </c>
      <c r="G114" s="158">
        <f>IF(AND(E114&lt;&gt;"",F114&lt;&gt;""),((F114-E114)/30),"")</f>
        <v>10.666666666666666</v>
      </c>
      <c r="H114" s="120" t="s">
        <v>2692</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2689</v>
      </c>
      <c r="E115" s="175">
        <v>43876</v>
      </c>
      <c r="F115" s="175">
        <v>44196</v>
      </c>
      <c r="G115" s="158">
        <f t="shared" ref="G115:G116" si="4">IF(AND(E115&lt;&gt;"",F115&lt;&gt;""),((F115-E115)/30),"")</f>
        <v>10.666666666666666</v>
      </c>
      <c r="H115" s="120" t="s">
        <v>2692</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2689</v>
      </c>
      <c r="E116" s="175">
        <v>43876</v>
      </c>
      <c r="F116" s="175">
        <v>44196</v>
      </c>
      <c r="G116" s="158">
        <f t="shared" si="4"/>
        <v>10.666666666666666</v>
      </c>
      <c r="H116" s="120" t="s">
        <v>2692</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2690</v>
      </c>
      <c r="E117" s="119" t="s">
        <v>2691</v>
      </c>
      <c r="F117" s="175">
        <v>44196</v>
      </c>
      <c r="G117" s="158">
        <f t="shared" ref="G117:G159" si="5">IF(AND(E117&lt;&gt;"",F117&lt;&gt;""),((F117-E117)/30),"")</f>
        <v>10.366666666666667</v>
      </c>
      <c r="H117" s="120" t="s">
        <v>2693</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2690</v>
      </c>
      <c r="E118" s="119" t="s">
        <v>2691</v>
      </c>
      <c r="F118" s="175">
        <v>44196</v>
      </c>
      <c r="G118" s="158">
        <f t="shared" si="5"/>
        <v>10.366666666666667</v>
      </c>
      <c r="H118" s="120" t="s">
        <v>2693</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25" x14ac:dyDescent="0.25">
      <c r="A179" s="9"/>
      <c r="B179" s="191" t="s">
        <v>2669</v>
      </c>
      <c r="C179" s="191"/>
      <c r="D179" s="191"/>
      <c r="E179" s="169">
        <v>0.02</v>
      </c>
      <c r="F179" s="168">
        <v>0.03</v>
      </c>
      <c r="G179" s="163">
        <f>IF(F179&gt;0,SUM(E179+F179),"")</f>
        <v>0.05</v>
      </c>
      <c r="H179" s="5"/>
      <c r="I179" s="191" t="s">
        <v>2671</v>
      </c>
      <c r="J179" s="191"/>
      <c r="K179" s="191"/>
      <c r="L179" s="191"/>
      <c r="M179" s="170">
        <v>3.5000000000000003E-2</v>
      </c>
      <c r="O179" s="8"/>
      <c r="Q179" s="19"/>
      <c r="R179" s="157">
        <f>IF(M179&gt;0,SUM(L179+M179),"")</f>
        <v>3.5000000000000003E-2</v>
      </c>
      <c r="T179" s="19"/>
      <c r="U179" s="237" t="s">
        <v>1166</v>
      </c>
      <c r="V179" s="237"/>
      <c r="W179" s="237"/>
      <c r="X179" s="24">
        <v>0.02</v>
      </c>
      <c r="Y179" s="162"/>
      <c r="Z179" s="163" t="str">
        <f>IF(Y179&gt;0,SUM(E181+Y179),"")</f>
        <v/>
      </c>
      <c r="AA179" s="19"/>
      <c r="AB179" s="19"/>
    </row>
    <row r="180" spans="1:28" ht="23.25" hidden="1" x14ac:dyDescent="0.25">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25" hidden="1" x14ac:dyDescent="0.25">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192319385</v>
      </c>
      <c r="F185" s="92"/>
      <c r="G185" s="93"/>
      <c r="H185" s="88"/>
      <c r="I185" s="90" t="s">
        <v>2627</v>
      </c>
      <c r="J185" s="164">
        <f>+SUM(M179:M183)</f>
        <v>3.5000000000000003E-2</v>
      </c>
      <c r="K185" s="236" t="s">
        <v>2628</v>
      </c>
      <c r="L185" s="236"/>
      <c r="M185" s="94">
        <f>+J185*(SUM(K20:K35))</f>
        <v>134623569.5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2694</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2695</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4fb10211-09fb-4e80-9f0b-184718d5d98c"/>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2020-12-28T21:03:27Z</cp:lastPrinted>
  <dcterms:created xsi:type="dcterms:W3CDTF">2020-10-14T21:57:42Z</dcterms:created>
  <dcterms:modified xsi:type="dcterms:W3CDTF">2020-12-29T01:30:50Z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