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MADES\3 2021-50-10001299 ACACIAS\"/>
    </mc:Choice>
  </mc:AlternateContent>
  <xr:revisionPtr revIDLastSave="0" documentId="13_ncr:1_{09EEF84A-ADD0-4554-B164-4751E6F715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90" yWindow="375" windowWidth="28740" windowHeight="14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<sst xmlns="http://schemas.openxmlformats.org/spreadsheetml/2006/main" count="3596" uniqueCount="2768">
  <si>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</si>
  <si>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</si>
  <si>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</si>
  <si>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</si>
  <si>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</si>
  <si>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</si>
  <si>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</si>
  <si>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</si>
  <si>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</si>
  <si>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</si>
  <si>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</si>
  <si>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</si>
  <si>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</si>
  <si>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</si>
  <si>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</si>
  <si>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</si>
  <si>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</si>
  <si>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</si>
  <si>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</si>
  <si>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</si>
  <si>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</si>
  <si>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</si>
  <si>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</si>
  <si>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</si>
  <si>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</si>
  <si>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</si>
  <si>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</si>
  <si>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</si>
  <si>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</si>
  <si>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</si>
  <si>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</si>
  <si>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</si>
  <si>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</si>
  <si>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</si>
  <si>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</si>
  <si>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</si>
  <si>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</si>
  <si>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</si>
  <si>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</si>
  <si>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</si>
  <si>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</si>
  <si>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</si>
  <si>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</si>
  <si>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</si>
  <si>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</si>
  <si>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</si>
  <si>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</si>
  <si>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</si>
  <si>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</si>
  <si>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</si>
  <si>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</si>
  <si>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</si>
  <si>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</si>
  <si>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</si>
  <si>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</si>
  <si>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</si>
  <si>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</si>
  <si>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</si>
  <si>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</si>
  <si>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</si>
  <si>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</si>
  <si>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</si>
  <si>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</si>
  <si>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</si>
  <si>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</si>
  <si>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</si>
  <si>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</si>
  <si>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</si>
  <si>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</si>
  <si>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</si>
  <si>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</si>
  <si>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</si>
  <si>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</si>
  <si>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</si>
  <si>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</si>
  <si>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</si>
  <si>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</si>
  <si>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</si>
  <si>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</si>
  <si>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</si>
  <si>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</si>
  <si>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</si>
  <si>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</si>
  <si>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</si>
  <si>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</si>
  <si>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</si>
  <si>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</si>
  <si>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</si>
  <si>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</si>
  <si>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</si>
  <si>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</si>
  <si>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</si>
  <si>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</si>
  <si>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</si>
  <si>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</si>
  <si>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</si>
  <si>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</si>
  <si>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</si>
  <si>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</si>
  <si>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</si>
  <si>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</si>
  <si>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</si>
  <si>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</si>
  <si>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</si>
  <si>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</si>
  <si>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</si>
  <si>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</si>
  <si>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</si>
  <si>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</si>
  <si>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</si>
  <si>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</si>
  <si>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</si>
  <si>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</si>
  <si>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</si>
  <si>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</si>
  <si>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</si>
  <si>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</si>
  <si>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</si>
  <si>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</si>
  <si>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</si>
  <si>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</si>
  <si>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</si>
  <si>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</si>
  <si>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</si>
  <si>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</si>
  <si>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</si>
  <si>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</si>
  <si>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</si>
  <si>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</si>
  <si>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</si>
  <si>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</si>
  <si>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</si>
  <si>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</si>
  <si>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</si>
  <si>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</si>
  <si>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</si>
  <si>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</si>
  <si>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</si>
  <si>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</si>
  <si>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</si>
  <si>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</si>
  <si>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</si>
  <si>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</si>
  <si>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</si>
  <si>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</si>
  <si>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</si>
  <si>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</si>
  <si>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</si>
  <si>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</si>
  <si>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</si>
  <si>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</si>
  <si>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</si>
  <si>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</si>
  <si>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</si>
  <si>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</si>
  <si>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</si>
  <si>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</si>
  <si>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</si>
  <si>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</si>
  <si>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</si>
  <si>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</si>
  <si>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</si>
  <si>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</si>
  <si>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</si>
  <si>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</si>
  <si>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</si>
  <si>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</si>
  <si>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</si>
  <si>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</si>
  <si>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</si>
  <si>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</si>
  <si>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</si>
  <si>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</si>
  <si>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</si>
  <si>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</si>
  <si>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</si>
  <si>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</si>
  <si>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</si>
  <si>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</si>
  <si>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</si>
  <si>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</si>
  <si>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</si>
  <si>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</si>
  <si>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</si>
  <si>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</si>
  <si>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</si>
  <si>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</si>
  <si>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</si>
  <si>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</si>
  <si>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</si>
  <si>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</si>
  <si>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</si>
  <si>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</si>
  <si>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</si>
  <si>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</si>
  <si>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</si>
  <si>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</si>
  <si>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</si>
  <si>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</si>
  <si>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</si>
  <si>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</si>
  <si>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</si>
  <si>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</si>
  <si>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</si>
  <si>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</si>
  <si>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</si>
  <si>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</si>
  <si>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</si>
  <si>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</si>
  <si>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</si>
  <si>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</si>
  <si>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</si>
  <si>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</si>
  <si>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</si>
  <si>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</si>
  <si>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</si>
  <si>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</si>
  <si>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</si>
  <si>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</si>
  <si>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</si>
  <si>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</si>
  <si>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</si>
  <si>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</si>
  <si>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</si>
  <si>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</si>
  <si>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</si>
  <si>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</si>
  <si>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</si>
  <si>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</si>
  <si>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</si>
  <si>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</si>
  <si>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</si>
  <si>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</si>
  <si>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</si>
  <si>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</si>
  <si>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</si>
  <si>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</si>
  <si>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</si>
  <si>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</si>
  <si>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</si>
  <si>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</si>
  <si>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</si>
  <si>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</si>
  <si>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</si>
  <si>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</si>
  <si>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</si>
  <si>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</si>
  <si>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</si>
  <si>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</si>
  <si>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</si>
  <si>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</si>
  <si>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</si>
  <si>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</si>
  <si>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</si>
  <si>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</si>
  <si>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</si>
  <si>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</si>
  <si>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</si>
  <si>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</si>
  <si>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</si>
  <si>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</si>
  <si>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</si>
  <si>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</si>
  <si>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</si>
  <si>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</si>
  <si>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</si>
  <si>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</si>
  <si>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</si>
  <si>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</si>
  <si>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</si>
  <si>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</si>
  <si>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</si>
  <si>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</si>
  <si>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</si>
  <si>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</si>
  <si>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</si>
  <si>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</si>
  <si>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</si>
  <si>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</si>
  <si>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</si>
  <si>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</si>
  <si>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</si>
  <si>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</si>
  <si>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</si>
  <si>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</si>
  <si>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</si>
  <si>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</si>
  <si>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</si>
  <si>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</si>
  <si>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</si>
  <si>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</si>
  <si>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</si>
  <si>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</si>
  <si>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</si>
  <si>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</si>
  <si>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</si>
  <si>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</si>
  <si>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</si>
  <si>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</si>
  <si>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</si>
  <si>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</si>
  <si>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</si>
  <si>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</si>
  <si>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</si>
  <si>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</si>
  <si>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</si>
  <si>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</si>
  <si>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</si>
  <si>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</si>
  <si>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</si>
  <si>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</si>
  <si>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</si>
  <si>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</si>
  <si>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</si>
  <si>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</si>
  <si>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</si>
  <si>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</si>
  <si>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</si>
  <si>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</si>
  <si>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</si>
  <si>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</si>
  <si>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</si>
  <si>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</si>
  <si>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</si>
  <si>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</si>
  <si>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</si>
  <si>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</si>
  <si>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</si>
  <si>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</si>
  <si>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</si>
  <si>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</si>
  <si>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</si>
  <si>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</si>
  <si>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</si>
  <si>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</si>
  <si>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</si>
  <si>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</si>
  <si>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</si>
  <si>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</si>
  <si>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</si>
  <si>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</si>
  <si>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</si>
  <si>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</si>
  <si>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</si>
  <si>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</si>
  <si>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</si>
  <si>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</si>
  <si>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</si>
  <si>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</si>
  <si>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</si>
  <si>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</si>
  <si>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</si>
  <si>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</si>
  <si>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</si>
  <si>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</si>
  <si>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</si>
  <si>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</si>
  <si>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</si>
  <si>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</si>
  <si>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</si>
  <si>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</si>
  <si>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</si>
  <si>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</si>
  <si>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</si>
  <si>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</si>
  <si>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</si>
  <si>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</si>
  <si>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</si>
  <si>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</si>
  <si>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</si>
  <si>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</si>
  <si>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</si>
  <si>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</si>
  <si>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</si>
  <si>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</si>
  <si>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</si>
  <si>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</si>
  <si>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</si>
  <si>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</si>
  <si>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</si>
  <si>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</si>
  <si>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</si>
  <si>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</si>
  <si>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</si>
  <si>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</si>
  <si>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</si>
  <si>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</si>
  <si>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</si>
  <si>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</si>
  <si>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</si>
  <si>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</si>
  <si>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</si>
  <si>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</si>
  <si>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</si>
  <si>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</si>
  <si>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</si>
  <si>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</si>
  <si>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</si>
  <si>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</si>
  <si>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</si>
  <si>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</si>
  <si>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</si>
  <si>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</si>
  <si>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</si>
  <si>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</si>
  <si>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</si>
  <si>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</si>
  <si>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</si>
  <si>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</si>
  <si>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</si>
  <si>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</si>
  <si>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</si>
  <si>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</si>
  <si>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</si>
  <si>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</si>
  <si>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</si>
  <si>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</si>
  <si>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</si>
  <si>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</si>
  <si>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</si>
  <si>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</si>
  <si>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</si>
  <si>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</si>
  <si>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</si>
  <si>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</si>
  <si>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</si>
  <si>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</si>
  <si>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</si>
  <si>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</si>
  <si>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</si>
  <si>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</si>
  <si>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</si>
  <si>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</si>
  <si>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</si>
  <si>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</si>
  <si>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</si>
  <si>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</si>
  <si>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</si>
  <si>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</si>
  <si>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</si>
  <si>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</si>
  <si>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</si>
  <si>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</si>
  <si>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</si>
  <si>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</si>
  <si>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</si>
  <si>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</si>
  <si>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</si>
  <si>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</si>
  <si>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</si>
  <si>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</si>
  <si>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</si>
  <si>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</si>
  <si>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</si>
  <si>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</si>
  <si>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</si>
  <si>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</si>
  <si>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</si>
  <si>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</si>
  <si>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</si>
  <si>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</si>
  <si>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</si>
  <si>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</si>
  <si>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</si>
  <si>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</si>
  <si>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</si>
  <si>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</si>
  <si>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</si>
  <si>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</si>
  <si>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</si>
  <si>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</si>
  <si>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</si>
  <si>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</si>
  <si>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</si>
  <si>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</si>
  <si>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</si>
  <si>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</si>
  <si>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</si>
  <si>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</si>
  <si>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</si>
  <si>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</si>
  <si>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</si>
  <si>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</si>
  <si>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</si>
  <si>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</si>
  <si>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</si>
  <si>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</si>
  <si>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</si>
  <si>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</si>
  <si>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</si>
  <si>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</si>
  <si>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</si>
  <si>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</si>
  <si>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</si>
  <si>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</si>
  <si>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</si>
  <si>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</si>
  <si>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</si>
  <si>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</si>
  <si>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</si>
  <si>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</si>
  <si>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</si>
  <si>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</si>
  <si>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</si>
  <si>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</si>
  <si>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</si>
  <si>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</si>
  <si>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</si>
  <si>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</si>
  <si>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</si>
  <si>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</si>
  <si>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</si>
  <si>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</si>
  <si>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</si>
  <si>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</si>
  <si>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</si>
  <si>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</si>
  <si>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</si>
  <si>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</si>
  <si>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</si>
  <si>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</si>
  <si>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</si>
  <si>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</si>
  <si>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</si>
  <si>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</si>
  <si>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</si>
  <si>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</si>
  <si>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</si>
  <si>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</si>
  <si>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</si>
  <si>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</si>
  <si>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</si>
  <si>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</si>
  <si>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</si>
  <si>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</si>
  <si>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</si>
  <si>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</si>
  <si>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</si>
  <si>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</si>
  <si>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</si>
  <si>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</si>
  <si>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</si>
  <si>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</si>
  <si>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</si>
  <si>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</si>
  <si>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</si>
  <si>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</si>
  <si>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</si>
  <si>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</si>
  <si>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</si>
  <si>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</si>
  <si>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</si>
  <si>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</si>
  <si>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</si>
  <si>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</si>
  <si>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</si>
  <si>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</si>
  <si>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</si>
  <si>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</si>
  <si>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</si>
  <si>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</si>
  <si>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</si>
  <si>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</si>
  <si>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</si>
  <si>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</si>
  <si>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</si>
  <si>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</si>
  <si>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</si>
  <si>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</si>
  <si>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</si>
  <si>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</si>
  <si>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</si>
  <si>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</si>
  <si>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</si>
  <si>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</si>
  <si>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</si>
  <si>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</si>
  <si>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</si>
  <si>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</si>
  <si>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</si>
  <si>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</si>
  <si>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</si>
  <si>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</si>
  <si>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</si>
  <si>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</si>
  <si>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</si>
  <si>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</si>
  <si>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</si>
  <si>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</si>
  <si>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</si>
  <si>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</si>
  <si>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</si>
  <si>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</si>
  <si>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</si>
  <si>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</si>
  <si>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</si>
  <si>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</si>
  <si>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</si>
  <si>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</si>
  <si>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</si>
  <si>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</si>
  <si>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</si>
  <si>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</si>
  <si>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</si>
  <si>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</si>
  <si>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</si>
  <si>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</si>
  <si>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</si>
  <si>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</si>
  <si>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</si>
  <si>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</si>
  <si>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</si>
  <si>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</si>
  <si>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</si>
  <si>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</si>
  <si>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</si>
  <si>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</si>
  <si>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</si>
  <si>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</si>
  <si>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</si>
  <si>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</si>
  <si>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</si>
  <si>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</si>
  <si>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</si>
  <si>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</si>
  <si>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</si>
  <si>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</si>
  <si>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</si>
  <si>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</si>
  <si>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</si>
  <si>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</si>
  <si>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</si>
  <si>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</si>
  <si>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</si>
  <si>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</si>
  <si>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</si>
  <si>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</si>
  <si>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</si>
  <si>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</si>
  <si>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</si>
  <si>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</si>
  <si>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</si>
  <si>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</si>
  <si>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</si>
  <si>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</si>
  <si>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</si>
  <si>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</si>
  <si>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</si>
  <si>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</si>
  <si>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</si>
  <si>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</si>
  <si>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</si>
  <si>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</si>
  <si>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</si>
  <si>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</si>
  <si>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</si>
  <si>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</si>
  <si>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</si>
  <si>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</si>
  <si>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</si>
  <si>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</si>
  <si>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</si>
  <si>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</si>
  <si>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</si>
  <si>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</si>
  <si>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</si>
  <si>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</si>
  <si>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</si>
  <si>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</si>
  <si>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</si>
  <si>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</si>
  <si>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</si>
  <si>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</si>
  <si>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</si>
  <si>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</si>
  <si>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</si>
  <si>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</si>
  <si>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</si>
  <si>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</si>
  <si>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</si>
  <si>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</si>
  <si>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</si>
  <si>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</si>
  <si>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</si>
  <si>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</si>
  <si>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</si>
  <si>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</si>
  <si>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</si>
  <si>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</si>
  <si>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</si>
  <si>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</si>
  <si>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</si>
  <si>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</si>
  <si>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</si>
  <si>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</si>
  <si>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</si>
  <si>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</si>
  <si>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</si>
  <si>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</si>
  <si>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</si>
  <si>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</si>
  <si>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</si>
  <si>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</si>
  <si>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</si>
  <si>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</si>
  <si>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</si>
  <si>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</si>
  <si>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</si>
  <si>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</si>
  <si>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</si>
  <si>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</si>
  <si>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</si>
  <si>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</si>
  <si>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</si>
  <si>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</si>
  <si>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</si>
  <si>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</si>
  <si>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</si>
  <si>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</si>
  <si>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</si>
  <si>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</si>
  <si>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</si>
  <si>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</si>
  <si>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</si>
  <si>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</si>
  <si>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</si>
  <si>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</si>
  <si>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</si>
  <si>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</si>
  <si>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</si>
  <si>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</si>
  <si>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</si>
  <si>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</si>
  <si>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</si>
  <si>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</si>
  <si>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</si>
  <si>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</si>
  <si>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</si>
  <si>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</si>
  <si>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</si>
  <si>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</si>
  <si>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</si>
  <si>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</si>
  <si>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</si>
  <si>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</si>
  <si>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</si>
  <si>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</si>
  <si>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</si>
  <si>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</si>
  <si>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</si>
  <si>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</si>
  <si>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</si>
  <si>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</si>
  <si>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</si>
  <si>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</si>
  <si>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</si>
  <si>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</si>
  <si>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</si>
  <si>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</si>
  <si>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</si>
  <si>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</si>
  <si>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</si>
  <si>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</si>
  <si>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</si>
  <si>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</si>
  <si>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</si>
  <si>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</si>
  <si>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</si>
  <si>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</si>
  <si>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</si>
  <si>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</si>
  <si>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</si>
  <si>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</si>
  <si>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</si>
  <si>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</si>
  <si>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</si>
  <si>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</si>
  <si>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</si>
  <si>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</si>
  <si>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</si>
  <si>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</si>
  <si>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</si>
  <si>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</si>
  <si>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</si>
  <si>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</si>
  <si>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</si>
  <si>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</si>
  <si>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</si>
  <si>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</si>
  <si>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</si>
  <si>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</si>
  <si>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</si>
  <si>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</si>
  <si>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</si>
  <si>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</si>
  <si>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</si>
  <si>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</si>
  <si>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</si>
  <si>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</si>
  <si>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</si>
  <si>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</si>
  <si>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</si>
  <si>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</si>
  <si>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</si>
  <si>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</si>
  <si>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</si>
  <si>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</si>
  <si>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</si>
  <si>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</si>
  <si>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</si>
  <si>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</si>
  <si>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</si>
  <si>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</si>
  <si>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</si>
  <si>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</si>
  <si>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</si>
  <si>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</si>
  <si>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</si>
  <si>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</si>
  <si>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</si>
  <si>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</si>
  <si>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</si>
  <si>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</si>
  <si>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</si>
  <si>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</si>
  <si>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</si>
  <si>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</si>
  <si>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</si>
  <si>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</si>
  <si>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</si>
  <si>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</si>
  <si>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</si>
  <si>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</si>
  <si>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</si>
  <si>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</si>
  <si>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</si>
  <si>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</si>
  <si>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</si>
  <si>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</si>
  <si>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</si>
  <si>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</si>
  <si>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</si>
  <si>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</si>
  <si>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</si>
  <si>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</si>
  <si>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</si>
  <si>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</si>
  <si>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</si>
  <si>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</si>
  <si>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</si>
  <si>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</si>
  <si>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</si>
  <si>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</si>
  <si>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</si>
  <si>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</si>
  <si>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</si>
  <si>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</si>
  <si>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</si>
  <si>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</si>
  <si>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</si>
  <si>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</si>
  <si>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</si>
  <si>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</si>
  <si>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</si>
  <si>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</si>
  <si>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</si>
  <si>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</si>
  <si>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</si>
  <si>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</si>
  <si>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</si>
  <si>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</si>
  <si>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</si>
  <si>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</si>
  <si>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</si>
  <si>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</si>
  <si>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</si>
  <si>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</si>
  <si>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</si>
  <si>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</si>
  <si>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</si>
  <si>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</si>
  <si>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</si>
  <si>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</si>
  <si>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</si>
  <si>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</si>
  <si>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</si>
  <si>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</si>
  <si>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</si>
  <si>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</si>
  <si>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</si>
  <si>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</si>
  <si>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</si>
  <si>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</si>
  <si>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</si>
  <si>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</si>
  <si>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</si>
  <si>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</si>
  <si>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</si>
  <si>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</si>
  <si>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</si>
  <si>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</si>
  <si>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</si>
  <si>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</si>
  <si>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</si>
  <si>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</si>
  <si>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</si>
  <si>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</si>
  <si>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</si>
  <si>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</si>
  <si>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</si>
  <si>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</si>
  <si>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</si>
  <si>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</si>
  <si>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</si>
  <si>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</si>
  <si>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</si>
  <si>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</si>
  <si>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</si>
  <si>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</si>
  <si>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</si>
  <si>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</si>
  <si>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</si>
  <si>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</si>
  <si>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</si>
  <si>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</si>
  <si>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</si>
  <si>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</si>
  <si>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</si>
  <si>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</si>
  <si>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</si>
  <si>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</si>
  <si>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</si>
  <si>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</si>
  <si>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</si>
  <si>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</si>
  <si>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</si>
  <si>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</si>
  <si>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</si>
  <si>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</si>
  <si>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</si>
  <si>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</si>
  <si>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</si>
  <si>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</si>
  <si>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</si>
  <si>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</si>
  <si>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</si>
  <si>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</si>
  <si>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</si>
  <si>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</si>
  <si>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</si>
  <si>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</si>
  <si>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</si>
  <si>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</si>
  <si>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</si>
  <si>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</si>
  <si>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</si>
  <si>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</si>
  <si>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</si>
  <si>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</si>
  <si>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</si>
  <si>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</si>
  <si>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</si>
  <si>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</si>
  <si>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</si>
  <si>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</si>
  <si>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</si>
  <si>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</si>
  <si>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</si>
  <si>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</si>
  <si>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</si>
  <si>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</si>
  <si>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</si>
  <si>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</si>
  <si>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</si>
  <si>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</si>
  <si>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</si>
  <si>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</si>
  <si>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</si>
  <si>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</si>
  <si>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</si>
  <si>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</si>
  <si>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</si>
  <si>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</si>
  <si>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</si>
  <si>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</si>
  <si>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</si>
  <si>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</si>
  <si>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</si>
  <si>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</si>
  <si>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</si>
  <si>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</si>
  <si>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</si>
  <si>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</si>
  <si>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</si>
  <si>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</si>
  <si>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</si>
  <si>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</si>
  <si>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</si>
  <si>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</si>
  <si>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</si>
  <si>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</si>
  <si>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</si>
  <si>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</si>
  <si>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</si>
  <si>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</si>
  <si>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</si>
  <si>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</si>
  <si>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</si>
  <si>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</si>
  <si>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</si>
  <si>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</si>
  <si>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</si>
  <si>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</si>
  <si>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</si>
  <si>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</si>
  <si>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</si>
  <si>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</si>
  <si>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</si>
  <si>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</si>
  <si>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</si>
  <si>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</si>
  <si>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</si>
  <si>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</si>
  <si>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</si>
  <si>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</si>
  <si>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</si>
  <si>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</si>
  <si>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</si>
  <si>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</si>
  <si>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</si>
  <si>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</si>
  <si>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</si>
  <si>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</si>
  <si>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</si>
  <si>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</si>
  <si>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</si>
  <si>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</si>
  <si>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</si>
  <si>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</si>
  <si>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</si>
  <si>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</si>
  <si>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</si>
  <si>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</si>
  <si>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</si>
  <si>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</si>
  <si>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</si>
  <si>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</si>
  <si>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</si>
  <si>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</si>
  <si>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</si>
  <si>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</si>
  <si>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</si>
  <si>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</si>
  <si>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</si>
  <si>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</si>
  <si>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</si>
  <si>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</si>
  <si>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</si>
  <si>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</si>
  <si>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</si>
  <si>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</si>
  <si>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</si>
  <si>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</si>
  <si>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</si>
  <si>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</si>
  <si>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</si>
  <si>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</si>
  <si>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</si>
  <si>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</si>
  <si>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</si>
  <si>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</si>
  <si>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</si>
  <si>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</si>
  <si>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</si>
  <si>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</si>
  <si>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</si>
  <si>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</si>
  <si>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</si>
  <si>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</si>
  <si>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</si>
  <si>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</si>
  <si>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</si>
  <si>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</si>
  <si>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</si>
  <si>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</si>
  <si>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</si>
  <si>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</si>
  <si>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</si>
  <si>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</si>
  <si>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</si>
  <si>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</si>
  <si>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</si>
  <si>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</si>
  <si>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</si>
  <si>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</si>
  <si>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</si>
  <si>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</si>
  <si>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</si>
  <si>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</si>
  <si>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</si>
  <si>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</si>
  <si>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</si>
  <si>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</si>
  <si>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</si>
  <si>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</si>
  <si>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</si>
  <si>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</si>
  <si>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</si>
  <si>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</si>
  <si>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</si>
  <si>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</si>
  <si>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</si>
  <si>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</si>
  <si>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</si>
  <si>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</si>
  <si>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</si>
  <si>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</si>
  <si>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</si>
  <si>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</si>
  <si>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</si>
  <si>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</si>
  <si>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</si>
  <si>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</si>
  <si>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</si>
  <si>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</si>
  <si>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</si>
  <si>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</si>
  <si>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</si>
  <si>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</si>
  <si>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</si>
  <si>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</si>
  <si>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</si>
  <si>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</si>
  <si>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</si>
  <si>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</si>
  <si>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</si>
  <si>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</si>
  <si>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</si>
  <si>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</si>
  <si>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</si>
  <si>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</si>
  <si>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</si>
  <si>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</si>
  <si>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</si>
  <si>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</si>
  <si>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</si>
  <si>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</si>
  <si>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</si>
  <si>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</si>
  <si>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</si>
  <si>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</si>
  <si>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</si>
  <si>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</si>
  <si>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</si>
  <si>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</si>
  <si>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</si>
  <si>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</si>
  <si>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</si>
  <si>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</si>
  <si>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</si>
  <si>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</si>
  <si>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</si>
  <si>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</si>
  <si>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</si>
  <si>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</si>
  <si>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</si>
  <si>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</si>
  <si>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</si>
  <si>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</si>
  <si>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</si>
  <si>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</si>
  <si>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</si>
  <si>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</si>
  <si>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</si>
  <si>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</si>
  <si>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</si>
  <si>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</si>
  <si>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</si>
  <si>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</si>
  <si>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</si>
  <si>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</si>
  <si>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</si>
  <si>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</si>
  <si>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</si>
  <si>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</si>
  <si>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</si>
  <si>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</si>
  <si>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</si>
  <si>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</si>
  <si>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</si>
  <si>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</si>
  <si>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</si>
  <si>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</si>
  <si>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</si>
  <si>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</si>
  <si>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</si>
  <si>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</si>
  <si>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</si>
  <si>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</si>
  <si>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</si>
  <si>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</si>
  <si>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</si>
  <si>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</si>
  <si>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</si>
  <si>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</si>
  <si>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</si>
  <si>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</si>
  <si>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</si>
  <si>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</si>
  <si>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</si>
  <si>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</si>
  <si>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</si>
  <si>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</si>
  <si>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</si>
  <si>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</si>
  <si>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</si>
  <si>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</si>
  <si>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</si>
  <si>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</si>
  <si>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</si>
  <si>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</si>
  <si>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</si>
  <si>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</si>
  <si>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</si>
  <si>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</si>
  <si>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</si>
  <si>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</si>
  <si>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</si>
  <si>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</si>
  <si>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</si>
  <si>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</si>
  <si>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</si>
  <si>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</si>
  <si>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</si>
  <si>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</si>
  <si>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</si>
  <si>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</si>
  <si>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</si>
  <si>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</si>
  <si>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</si>
  <si>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</si>
  <si>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</si>
  <si>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</si>
  <si>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</si>
  <si>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</si>
  <si>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</si>
  <si>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</si>
  <si>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</si>
  <si>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</si>
  <si>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</si>
  <si>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</si>
  <si>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</si>
  <si>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</si>
  <si>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</si>
  <si>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</si>
  <si>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</si>
  <si>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</si>
  <si>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</si>
  <si>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</si>
  <si>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</si>
  <si>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</si>
  <si>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</si>
  <si>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</si>
  <si>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</si>
  <si>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</si>
  <si>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</si>
  <si>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</si>
  <si>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</si>
  <si>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</si>
  <si>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</si>
  <si>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</si>
  <si>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</si>
  <si>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</si>
  <si>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</si>
  <si>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</si>
  <si>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</si>
  <si>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</si>
  <si>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</si>
  <si>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</si>
  <si>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</si>
  <si>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</si>
  <si>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</si>
  <si>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</si>
  <si>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</si>
  <si>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</si>
  <si>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</si>
  <si>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</si>
  <si>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</si>
  <si>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</si>
  <si>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</si>
  <si>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</si>
  <si>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</si>
  <si>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</si>
  <si>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</si>
  <si>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</si>
  <si>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</si>
  <si>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</si>
  <si>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</si>
  <si>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</si>
  <si>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</si>
  <si>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</si>
  <si>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</si>
  <si>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</si>
  <si>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</si>
  <si>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</si>
  <si>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</si>
  <si>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</si>
  <si>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</si>
  <si>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</si>
  <si>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</si>
  <si>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</si>
  <si>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</si>
  <si>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</si>
  <si>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</si>
  <si>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</si>
  <si>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</si>
  <si>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</si>
  <si>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</si>
  <si>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</si>
  <si>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</si>
  <si>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</si>
  <si>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</si>
  <si>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</si>
  <si>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</si>
  <si>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</si>
  <si>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</si>
  <si>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</si>
  <si>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</si>
  <si>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</si>
  <si>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</si>
  <si>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</si>
  <si>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</si>
  <si>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</si>
  <si>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</si>
  <si>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</si>
  <si>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</si>
  <si>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</si>
  <si>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</si>
  <si>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</si>
  <si>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</si>
  <si>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</si>
  <si>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</si>
  <si>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</si>
  <si>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</si>
  <si>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</si>
  <si>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</si>
  <si>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</si>
  <si>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</si>
  <si>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</si>
  <si>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</si>
  <si>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</si>
  <si>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</si>
  <si>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</si>
  <si>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</si>
  <si>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</si>
  <si>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</si>
  <si>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</si>
  <si>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</si>
  <si>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</si>
  <si>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</si>
  <si>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</si>
  <si>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</si>
  <si>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</si>
  <si>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</si>
  <si>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</si>
  <si>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</si>
  <si>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</si>
  <si>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</si>
  <si>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</si>
  <si>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</si>
  <si>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</si>
  <si>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</si>
  <si>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</si>
  <si>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</si>
  <si>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</si>
  <si>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</si>
  <si>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</si>
  <si>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</si>
  <si>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</si>
  <si>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</si>
  <si>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</si>
  <si>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</si>
  <si>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</si>
  <si>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</si>
  <si>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</si>
  <si>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</si>
  <si>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</si>
  <si>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</si>
  <si>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</si>
  <si>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</si>
  <si>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</si>
  <si>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</si>
  <si>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</si>
  <si>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</si>
  <si>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</si>
  <si>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</si>
  <si>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</si>
  <si>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</si>
  <si>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</si>
  <si>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</si>
  <si>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</si>
  <si>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</si>
  <si>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</si>
  <si>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</si>
  <si>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</si>
  <si>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</si>
  <si>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</si>
  <si>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</si>
  <si>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</si>
  <si>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</si>
  <si>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</si>
  <si>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</si>
  <si>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</si>
  <si>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</si>
  <si>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</si>
  <si>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</si>
  <si>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</si>
  <si>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</si>
  <si>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</si>
  <si>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</si>
  <si>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</si>
  <si>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</si>
  <si>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</si>
  <si>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</si>
  <si>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</si>
  <si>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</si>
  <si>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</si>
  <si>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</si>
  <si>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</si>
  <si>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</si>
  <si>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</si>
  <si>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</si>
  <si>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</si>
  <si>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</si>
  <si>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</si>
  <si>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</si>
  <si>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</si>
  <si>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</si>
  <si>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</si>
  <si>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</si>
  <si>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</si>
  <si>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</si>
  <si>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</si>
  <si>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</si>
  <si>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</si>
  <si>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</si>
  <si>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</si>
  <si>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</si>
  <si>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</si>
  <si>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</si>
  <si>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</si>
  <si>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</si>
  <si>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</si>
  <si>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</si>
  <si>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</si>
  <si>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</si>
  <si>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</si>
  <si>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</si>
  <si>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</si>
  <si>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</si>
  <si>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</si>
  <si>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</si>
  <si>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</si>
  <si>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</si>
  <si>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</si>
  <si>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</si>
  <si>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</si>
  <si>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</si>
  <si>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</si>
  <si>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</si>
  <si>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</si>
  <si>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</si>
  <si>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</si>
  <si>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</si>
  <si>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</si>
  <si>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</si>
  <si>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</si>
  <si>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</si>
  <si>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</si>
  <si>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</si>
  <si>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</si>
  <si>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</si>
  <si>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</si>
  <si>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</si>
  <si>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</si>
  <si>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</si>
  <si>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</si>
  <si>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</si>
  <si>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</si>
  <si>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</si>
  <si>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</si>
  <si>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</si>
  <si>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</si>
  <si>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</si>
  <si>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</si>
  <si>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</si>
  <si>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</si>
  <si>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</si>
  <si>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</si>
  <si>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</si>
  <si>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</si>
  <si>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</si>
  <si>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</si>
  <si>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</si>
  <si>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</si>
  <si>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</si>
  <si>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</si>
  <si>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</si>
  <si>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</si>
  <si>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</si>
  <si>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</si>
  <si>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</si>
  <si>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</si>
  <si>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</si>
  <si>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</si>
  <si>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</si>
  <si>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</si>
  <si>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</si>
  <si>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</si>
  <si>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</si>
  <si>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</si>
  <si>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</si>
  <si>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</si>
  <si>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</si>
  <si>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</si>
  <si>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</si>
  <si>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</si>
  <si>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</si>
  <si>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</si>
  <si>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</si>
  <si>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</si>
  <si>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</si>
  <si>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</si>
  <si>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</si>
  <si>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</si>
  <si>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</si>
  <si>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</si>
  <si>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</si>
  <si>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</si>
  <si>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</si>
  <si>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</si>
  <si>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</si>
  <si>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</si>
  <si>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</si>
  <si>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</si>
  <si>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</si>
  <si>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</si>
  <si>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</si>
  <si>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</si>
  <si>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</si>
  <si>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</si>
  <si>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</si>
  <si>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</si>
  <si>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</si>
  <si>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</si>
  <si>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</si>
  <si>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</si>
  <si>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</si>
  <si>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</si>
  <si>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</si>
  <si>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</si>
  <si>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</si>
  <si>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</si>
  <si>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</si>
  <si>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</si>
  <si>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</si>
  <si>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</si>
  <si>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</si>
  <si>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</si>
  <si>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</si>
  <si>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</si>
  <si>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</si>
  <si>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</si>
  <si>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</si>
  <si>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</si>
  <si>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</si>
  <si>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</si>
  <si>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</si>
  <si>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</si>
  <si>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</si>
  <si>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</si>
  <si>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</si>
  <si>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</si>
  <si>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</si>
  <si>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</si>
  <si>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</si>
  <si>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</si>
  <si>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</si>
  <si>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</si>
  <si>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</si>
  <si>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</si>
  <si>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</si>
  <si>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</si>
  <si>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</si>
  <si>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</si>
  <si>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</si>
  <si>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</si>
  <si>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</si>
  <si>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</si>
  <si>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</si>
  <si>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</si>
  <si>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</si>
  <si>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</si>
  <si>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</si>
  <si>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</si>
  <si>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</si>
  <si>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</si>
  <si>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</si>
  <si>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</si>
  <si>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</si>
  <si>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</si>
  <si>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</si>
  <si>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</si>
  <si>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</si>
  <si>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</si>
  <si>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</si>
  <si>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</si>
  <si>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</si>
  <si>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</si>
  <si>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</si>
  <si>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</si>
  <si>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</si>
  <si>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</si>
  <si>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</si>
  <si>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</si>
  <si>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</si>
  <si>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</si>
  <si>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</si>
  <si>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</si>
  <si>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</si>
  <si>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</si>
  <si>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</si>
  <si>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</si>
  <si>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</si>
  <si>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</si>
  <si>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</si>
  <si>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</si>
  <si>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</si>
  <si>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</si>
  <si>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</si>
  <si>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</si>
  <si>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</si>
  <si>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</si>
  <si>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</si>
  <si>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</si>
  <si>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</si>
  <si>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</si>
  <si>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</si>
  <si>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</si>
  <si>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</si>
  <si>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</si>
  <si>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</si>
  <si>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</si>
  <si>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</si>
  <si>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</si>
  <si>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</si>
  <si>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</si>
  <si>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</si>
  <si>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</si>
  <si>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</si>
  <si>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</si>
  <si>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</si>
  <si>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</si>
  <si>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</si>
  <si>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</si>
  <si>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</si>
  <si>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</si>
  <si>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</si>
  <si>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</si>
  <si>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</si>
  <si>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</si>
  <si>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</si>
  <si>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</si>
  <si>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</si>
  <si>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</si>
  <si>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</si>
  <si>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</si>
  <si>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</si>
  <si>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</si>
  <si>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</si>
  <si>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</si>
  <si>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</si>
  <si>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</si>
  <si>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</si>
  <si>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</si>
  <si>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</si>
  <si>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</si>
  <si>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</si>
  <si>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</si>
  <si>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</si>
  <si>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</si>
  <si>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</si>
  <si>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</si>
  <si>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</si>
  <si>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</si>
  <si>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</si>
  <si>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</si>
  <si>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</si>
  <si>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</si>
  <si>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</si>
  <si>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</si>
  <si>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</si>
  <si>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</si>
  <si>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</si>
  <si>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</si>
  <si>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</si>
  <si>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</si>
  <si>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</si>
  <si>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</si>
  <si>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</si>
  <si>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</si>
  <si>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</si>
  <si>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</si>
  <si>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</si>
  <si>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</si>
  <si>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</si>
  <si>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</si>
  <si>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</si>
  <si>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</si>
  <si>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</si>
  <si>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</si>
  <si>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</si>
  <si>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</si>
  <si>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</si>
  <si>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</si>
  <si>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</si>
  <si>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</si>
  <si>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</si>
  <si>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</si>
  <si>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</si>
  <si>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</si>
  <si>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</si>
  <si>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</si>
  <si>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</si>
  <si>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</si>
  <si>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</si>
  <si>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</si>
  <si>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</si>
  <si>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</si>
  <si>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</si>
  <si>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</si>
  <si>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</si>
  <si>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</si>
  <si>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</si>
  <si>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</si>
  <si>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</si>
  <si>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</si>
  <si>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</si>
  <si>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</si>
  <si>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</si>
  <si>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</si>
  <si>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</si>
  <si>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</si>
  <si>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</si>
  <si>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</si>
  <si>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</si>
  <si>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</si>
  <si>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</si>
  <si>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</si>
  <si>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</si>
  <si>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</si>
  <si>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</si>
  <si>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</si>
  <si>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</si>
  <si>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</si>
  <si>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</si>
  <si>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</si>
  <si>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</si>
  <si>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</si>
  <si>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</si>
  <si>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</si>
  <si>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</si>
  <si>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</si>
  <si>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</si>
  <si>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</si>
  <si>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</si>
  <si>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</si>
  <si>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</si>
  <si>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</si>
  <si>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</si>
  <si>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</si>
  <si>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</si>
  <si>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</si>
  <si>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</si>
  <si>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</si>
  <si>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</si>
  <si>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</si>
  <si>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</si>
  <si>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</si>
  <si>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</si>
  <si>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</si>
  <si>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</si>
  <si>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</si>
  <si>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</si>
  <si>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</si>
  <si>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</si>
  <si>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</si>
  <si>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</si>
  <si>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</si>
  <si>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</si>
  <si>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</si>
  <si>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</si>
  <si>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</si>
  <si>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</si>
  <si>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</si>
  <si>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</si>
  <si>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</si>
  <si>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</si>
  <si>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</si>
  <si>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</si>
  <si>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</si>
  <si>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</si>
  <si>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</si>
  <si>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</si>
  <si>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</si>
  <si>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</si>
  <si>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</si>
  <si>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</si>
  <si>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</si>
  <si>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</si>
  <si>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</si>
  <si>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</si>
  <si>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</si>
  <si>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</si>
  <si>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</si>
  <si>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</si>
  <si>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</si>
  <si>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</si>
  <si>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</si>
  <si>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</si>
  <si>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</si>
  <si>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</si>
  <si>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</si>
  <si>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</si>
  <si>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</si>
  <si>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</si>
  <si>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</si>
  <si>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</si>
  <si>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</si>
  <si>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</si>
  <si>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</si>
  <si>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</si>
  <si>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</si>
  <si>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</si>
  <si>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</si>
  <si>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</si>
  <si>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</si>
  <si>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</si>
  <si>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</si>
  <si>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</si>
  <si>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</si>
  <si>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</si>
  <si>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</si>
  <si>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</si>
  <si>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</si>
  <si>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</si>
  <si>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</si>
  <si>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</si>
  <si>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</si>
  <si>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</si>
  <si>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</si>
  <si>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</si>
  <si>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</si>
  <si>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</si>
  <si>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</si>
  <si>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</si>
  <si>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</si>
  <si>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</si>
  <si>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</si>
  <si>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</si>
  <si>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</si>
  <si>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</si>
  <si>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</si>
  <si>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</si>
  <si>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</si>
  <si>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</si>
  <si>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</si>
  <si>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</si>
  <si>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</si>
  <si>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</si>
  <si>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</si>
  <si>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</si>
  <si>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</si>
  <si>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</si>
  <si>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</si>
  <si>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</si>
  <si>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</si>
  <si>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</si>
  <si>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</si>
  <si>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</si>
  <si>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</si>
  <si>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</si>
  <si>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</si>
  <si>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</si>
  <si>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</si>
  <si>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</si>
  <si>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</si>
  <si>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</si>
  <si>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</si>
  <si>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</si>
  <si>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</si>
  <si>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</si>
  <si>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</si>
  <si>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</si>
  <si>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</si>
  <si>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</si>
  <si>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</si>
  <si>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</si>
  <si>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</si>
  <si>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</si>
  <si>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</si>
  <si>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</si>
  <si>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</si>
  <si>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</si>
  <si>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</si>
  <si>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</si>
  <si>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</si>
  <si>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</si>
  <si>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</si>
  <si>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</si>
  <si>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</si>
  <si>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</si>
  <si>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</si>
  <si>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</si>
  <si>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</si>
  <si>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</si>
  <si>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</si>
  <si>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</si>
  <si>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</si>
  <si>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</si>
  <si>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</si>
  <si>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</si>
  <si>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</si>
  <si>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</si>
  <si>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</si>
  <si>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</si>
  <si>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</si>
  <si>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</si>
  <si>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</si>
  <si>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</si>
  <si>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</si>
  <si>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</si>
  <si>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</si>
  <si>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</si>
  <si>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</si>
  <si>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</si>
  <si>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</si>
  <si>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</si>
  <si>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</si>
  <si>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</si>
  <si>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</si>
  <si>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</si>
  <si>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</si>
  <si>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</si>
  <si>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</si>
  <si>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</si>
  <si>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</si>
  <si>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</si>
  <si>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</si>
  <si>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</si>
  <si>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</si>
  <si>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</si>
  <si>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</si>
  <si>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</si>
  <si>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</si>
  <si>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</si>
  <si>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</si>
  <si>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</si>
  <si>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</si>
  <si>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</si>
  <si>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</si>
  <si>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</si>
  <si>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</si>
  <si>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</si>
  <si>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</si>
  <si>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</si>
  <si>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</si>
  <si>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</si>
  <si>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</si>
  <si>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</si>
  <si>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</si>
  <si>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</si>
  <si>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</si>
  <si>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</si>
  <si>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</si>
  <si>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</si>
  <si>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</si>
  <si>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</si>
  <si>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</si>
  <si>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</si>
  <si>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</si>
  <si>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</si>
  <si>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</si>
  <si>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</si>
  <si>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</si>
  <si>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</si>
  <si>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</si>
  <si>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</si>
  <si>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</si>
  <si>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</si>
  <si>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</si>
  <si>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</si>
  <si>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</si>
  <si>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</si>
  <si>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</si>
  <si>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</si>
  <si>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</si>
  <si>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</si>
  <si>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</si>
  <si>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</si>
  <si>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</si>
  <si>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</si>
  <si>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</si>
  <si>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</si>
  <si>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</si>
  <si>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</si>
  <si>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</si>
  <si>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</si>
  <si>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</si>
  <si>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</si>
  <si>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</si>
  <si>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</si>
  <si>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</si>
  <si>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</si>
  <si>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</si>
  <si>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</si>
  <si>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</si>
  <si>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</si>
  <si>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</si>
  <si>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</si>
  <si>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</si>
  <si>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</si>
  <si>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</si>
  <si>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</si>
  <si>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</si>
  <si>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</si>
  <si>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</si>
  <si>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</si>
  <si>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</si>
  <si>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</si>
  <si>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</si>
  <si>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</si>
  <si>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</si>
  <si>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</si>
  <si>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</si>
  <si>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</si>
  <si>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</si>
  <si>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</si>
  <si>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</si>
  <si>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</si>
  <si>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</si>
  <si>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</si>
  <si>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</si>
  <si>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</si>
  <si>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</si>
  <si>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</si>
  <si>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</si>
  <si>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</si>
  <si>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</si>
  <si>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</si>
  <si>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</si>
  <si>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</si>
  <si>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</si>
  <si>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</si>
  <si>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</si>
  <si>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</si>
  <si>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</si>
  <si>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</si>
  <si>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</si>
  <si>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</si>
  <si>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</si>
  <si>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</si>
  <si>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</si>
  <si>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</si>
  <si>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</si>
  <si>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</si>
  <si>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</si>
  <si>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</si>
  <si>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</si>
  <si>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</si>
  <si>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</si>
  <si>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</si>
  <si>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</si>
  <si>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</si>
  <si>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</si>
  <si>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</si>
  <si>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</si>
  <si>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</si>
  <si>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</si>
  <si>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</si>
  <si>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</si>
  <si>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</si>
  <si>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</si>
  <si>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</si>
  <si>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</si>
  <si>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</si>
  <si>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</si>
  <si>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</si>
  <si>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</si>
  <si>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</si>
  <si>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</si>
  <si>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</si>
  <si>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</si>
  <si>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</si>
  <si>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</si>
  <si>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</si>
  <si>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</si>
  <si>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</si>
  <si>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</si>
  <si>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</si>
  <si>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</si>
  <si>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</si>
  <si>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</si>
  <si>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</si>
  <si>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</si>
  <si>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</si>
  <si>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</si>
  <si>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</si>
  <si>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</si>
  <si>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</si>
  <si>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</si>
  <si>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</si>
  <si>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</si>
  <si>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</si>
  <si>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</si>
  <si>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</si>
  <si>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</si>
  <si>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</si>
  <si>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</si>
  <si>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</si>
  <si>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</si>
  <si>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</si>
  <si>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</si>
  <si>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</si>
  <si>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</si>
  <si>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</si>
  <si>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</si>
  <si>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</si>
  <si>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</si>
  <si>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</si>
  <si>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</si>
  <si>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</si>
  <si>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</si>
  <si>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</si>
  <si>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</si>
  <si>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</si>
  <si>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</si>
  <si>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</si>
  <si>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</si>
  <si>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</si>
  <si>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</si>
  <si>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</si>
  <si>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</si>
  <si>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</si>
  <si>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</si>
  <si>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</si>
  <si>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</si>
  <si>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</si>
  <si>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</si>
  <si>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</si>
  <si>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</si>
  <si>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</si>
  <si>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</si>
  <si>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</si>
  <si>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</si>
  <si>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</si>
  <si>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</si>
  <si>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</si>
  <si>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</si>
  <si>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</si>
  <si>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</si>
  <si>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</si>
  <si>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</si>
  <si>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</si>
  <si>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</si>
  <si>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</si>
  <si>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</si>
  <si>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</si>
  <si>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</si>
  <si>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</si>
  <si>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</si>
  <si>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</si>
  <si>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</si>
  <si>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</si>
  <si>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</si>
  <si>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</si>
  <si>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</si>
  <si>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</si>
  <si>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</si>
  <si>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</si>
  <si>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</si>
  <si>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</si>
  <si>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</si>
  <si>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</si>
  <si>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</si>
  <si>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</si>
  <si>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</si>
  <si>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</si>
  <si>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</si>
  <si>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</si>
  <si>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</si>
  <si>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</si>
  <si>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</si>
  <si>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</si>
  <si>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</si>
  <si>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</si>
  <si>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</si>
  <si>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</si>
  <si>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</si>
  <si>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</si>
  <si>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</si>
  <si>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</si>
  <si>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</si>
  <si>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</si>
  <si>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</si>
  <si>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</si>
  <si>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</si>
  <si>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</si>
  <si>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</si>
  <si>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</si>
  <si>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</si>
  <si>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</si>
  <si>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</si>
  <si>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</si>
  <si>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</si>
  <si>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</si>
  <si>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</si>
  <si>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</si>
  <si>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</si>
  <si>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</si>
  <si>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</si>
  <si>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</si>
  <si>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</si>
  <si>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</si>
  <si>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</si>
  <si>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</si>
  <si>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</si>
  <si>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</si>
  <si>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</si>
  <si>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</si>
  <si>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</si>
  <si>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</si>
  <si>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</si>
  <si>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</si>
  <si>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</si>
  <si>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</si>
  <si>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</si>
  <si>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</si>
  <si>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</si>
  <si>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</si>
  <si>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</si>
  <si>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</si>
  <si>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</si>
  <si>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</si>
  <si>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</si>
  <si>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</si>
  <si>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</si>
  <si>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</si>
  <si>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</si>
  <si>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</si>
  <si>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</si>
  <si>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</si>
  <si>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</si>
  <si>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</si>
  <si>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</si>
  <si>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</si>
  <si>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</si>
  <si>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</si>
  <si>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</si>
  <si>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</si>
  <si>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</si>
  <si>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</si>
  <si>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</si>
  <si>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</si>
  <si>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</si>
  <si>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</si>
  <si>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</si>
  <si>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</si>
  <si>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</si>
  <si>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</si>
  <si>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</si>
  <si>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</si>
  <si>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</si>
  <si>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</si>
  <si>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</si>
  <si>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</si>
  <si>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</si>
  <si>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</si>
  <si>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</si>
  <si>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</si>
  <si>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</si>
  <si>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</si>
  <si>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</si>
  <si>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</si>
  <si>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</si>
  <si>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</si>
  <si>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</si>
  <si>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</si>
  <si>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</si>
  <si>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</si>
  <si>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</si>
  <si>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</si>
  <si>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</si>
  <si>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</si>
  <si>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</si>
  <si>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</si>
  <si>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</si>
  <si>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</si>
  <si>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</si>
  <si>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</si>
  <si>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</si>
  <si>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</si>
  <si>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</si>
  <si>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</si>
  <si>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</si>
  <si>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</si>
  <si>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</si>
  <si>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</si>
  <si>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</si>
  <si>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</si>
  <si>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</si>
  <si>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</si>
  <si>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</si>
  <si>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</si>
  <si>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</si>
  <si>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</si>
  <si>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</si>
  <si>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</si>
  <si>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</si>
  <si>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</si>
  <si>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</si>
  <si>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</si>
  <si>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</si>
  <si>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</si>
  <si>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</si>
  <si>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</si>
  <si>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</si>
  <si>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</si>
  <si>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</si>
  <si>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</si>
  <si>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</si>
  <si>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</si>
  <si>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</si>
  <si>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</si>
  <si>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</si>
  <si>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</si>
  <si>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</si>
  <si>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</si>
  <si>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</si>
  <si>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</si>
  <si>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</si>
  <si>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</si>
  <si>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</si>
  <si>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</si>
  <si>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</si>
  <si>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</si>
  <si>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</si>
  <si>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</si>
  <si>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</si>
  <si>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</si>
  <si>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</si>
  <si>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</si>
  <si>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</si>
  <si>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</si>
  <si>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</si>
  <si>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</si>
  <si>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</si>
  <si>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</si>
  <si>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</si>
  <si>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</si>
  <si>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</si>
  <si>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</si>
  <si>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</si>
  <si>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</si>
  <si>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</si>
  <si>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</si>
  <si>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</si>
  <si>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</si>
  <si>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</si>
  <si>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</si>
  <si>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</si>
  <si>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</si>
  <si>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</si>
  <si>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</si>
  <si>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</si>
  <si>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</si>
  <si>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</si>
  <si>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</si>
  <si>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</si>
  <si>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</si>
  <si>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</si>
  <si>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</si>
  <si>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</si>
  <si>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</si>
  <si>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</si>
  <si>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</si>
  <si>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</si>
  <si>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</si>
  <si>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</si>
  <si>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</si>
  <si>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</si>
  <si>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</si>
  <si>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</si>
  <si>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</si>
  <si>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</si>
  <si>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</si>
  <si>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</si>
  <si>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</si>
  <si>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</si>
  <si>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</si>
  <si>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</si>
  <si>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</si>
  <si>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</si>
  <si>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</si>
  <si>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</si>
  <si>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</si>
  <si>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</si>
  <si>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</si>
  <si>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</si>
  <si>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</si>
  <si>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</si>
  <si>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</si>
  <si>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</si>
  <si>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</si>
  <si>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</si>
  <si>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</si>
  <si>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</si>
  <si>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</si>
  <si>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</si>
  <si>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</si>
  <si>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</si>
  <si>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</si>
  <si>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</si>
  <si>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</si>
  <si>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</si>
  <si>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</si>
  <si>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</si>
  <si>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</si>
  <si>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</si>
  <si>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</si>
  <si>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</si>
  <si>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</si>
  <si>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</si>
  <si>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</si>
  <si>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</si>
  <si>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</si>
  <si>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</si>
  <si>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</si>
  <si>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</si>
  <si>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</si>
  <si>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</si>
  <si>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</si>
  <si>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</si>
  <si>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</si>
  <si>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</si>
  <si>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</si>
  <si>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</si>
  <si>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</si>
  <si>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</si>
  <si>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</si>
  <si>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</si>
  <si>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</si>
  <si>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</si>
  <si>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</si>
  <si>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</si>
  <si>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</si>
  <si>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</si>
  <si>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</si>
  <si>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</si>
  <si>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</si>
  <si>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</si>
  <si>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</si>
  <si>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</si>
  <si>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</si>
  <si>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</si>
  <si>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</si>
  <si>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</si>
  <si>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</si>
  <si>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</si>
  <si>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</si>
  <si>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</si>
  <si>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</si>
  <si>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</si>
  <si>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</si>
  <si>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</si>
  <si>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</si>
  <si>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</si>
  <si>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</si>
  <si>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</si>
  <si>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</si>
  <si>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</si>
  <si>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</si>
  <si>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</si>
  <si>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</si>
  <si>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</si>
  <si>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</si>
  <si>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</si>
  <si>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</si>
  <si>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</si>
  <si>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</si>
  <si>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</si>
  <si>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</si>
  <si>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</si>
  <si>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</si>
  <si>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</si>
  <si>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</si>
  <si>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</si>
  <si>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</si>
  <si>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</si>
  <si>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</si>
  <si>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</si>
  <si>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</si>
  <si>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</si>
  <si>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</si>
  <si>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</si>
  <si>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</si>
  <si>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</si>
  <si>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</si>
  <si>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</si>
  <si>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</si>
  <si>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</si>
  <si>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</si>
  <si>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</si>
  <si>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</si>
  <si>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</si>
  <si>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</si>
  <si>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</si>
  <si>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</si>
  <si>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</si>
  <si>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</si>
  <si>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</si>
  <si>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</si>
  <si>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</si>
  <si>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</si>
  <si>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</si>
  <si>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</si>
  <si>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</si>
  <si>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</si>
  <si>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</si>
  <si>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</si>
  <si>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</si>
  <si>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</si>
  <si>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</si>
  <si>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</si>
  <si>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</si>
  <si>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</si>
  <si>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</si>
  <si>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</si>
  <si>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</si>
  <si>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</si>
  <si>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</si>
  <si>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</si>
  <si>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</si>
  <si>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</si>
  <si>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</si>
  <si>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</si>
  <si>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</si>
  <si>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</si>
  <si>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</si>
  <si>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</si>
  <si>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</si>
  <si>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</si>
  <si>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</si>
  <si>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</si>
  <si>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</si>
  <si>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</si>
  <si>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</si>
  <si>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</si>
  <si>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</si>
  <si>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</si>
  <si>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</si>
  <si>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</si>
  <si>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</si>
  <si>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</si>
  <si>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</si>
  <si>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</si>
  <si>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</si>
  <si>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</si>
  <si>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</si>
  <si>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</si>
  <si>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</si>
  <si>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</si>
  <si>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</si>
  <si>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</si>
  <si>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</si>
  <si>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</si>
  <si>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</si>
  <si>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</si>
  <si>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</si>
  <si>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</si>
  <si>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</si>
  <si>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</si>
  <si>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</si>
  <si>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</si>
  <si>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</si>
  <si>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</si>
  <si>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</si>
  <si>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</si>
  <si>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</si>
  <si>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</si>
  <si>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</si>
  <si>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</si>
  <si>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</si>
  <si>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</si>
  <si>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</si>
  <si>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</si>
  <si>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</si>
  <si>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</si>
  <si>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</si>
  <si>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</si>
  <si>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</si>
  <si>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</si>
  <si>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</si>
  <si>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</si>
  <si>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</si>
  <si>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</si>
  <si>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</si>
  <si>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</si>
  <si>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</si>
  <si>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</si>
  <si>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</si>
  <si>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</si>
  <si>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</si>
  <si>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</si>
  <si>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</si>
  <si>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</si>
  <si>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</si>
  <si>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</si>
  <si>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</si>
  <si>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</si>
  <si>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</si>
  <si>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</si>
  <si>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</si>
  <si>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</si>
  <si>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</si>
  <si>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</si>
  <si>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</si>
  <si>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</si>
  <si>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</si>
  <si>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</si>
  <si>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</si>
  <si>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</si>
  <si>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</si>
  <si>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</si>
  <si>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</si>
  <si>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</si>
  <si>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</si>
  <si>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</si>
  <si>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</si>
  <si>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</si>
  <si>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</si>
  <si>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</si>
  <si>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</si>
  <si>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</si>
  <si>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</si>
  <si>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</si>
  <si>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</si>
  <si>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</si>
  <si>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</si>
  <si>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</si>
  <si>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</si>
  <si>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</si>
  <si>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</si>
  <si>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</si>
  <si>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</si>
  <si>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</si>
  <si>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</si>
  <si>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</si>
  <si>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</si>
  <si>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</si>
  <si>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</si>
  <si>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</si>
  <si>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</si>
  <si>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</si>
  <si>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</si>
  <si>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</si>
  <si>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2021-50-10001299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</si>
  <si>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</si>
  <si>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1372 DEL 28 DE JUNIO 2011</t>
  </si>
  <si>
    <t>DEPARTAMENTO DEL META</t>
  </si>
  <si>
    <t>BRINDAR LA PRESTACION DEL SERVICIO DE ATENCION INTEGRAL A 1.144 NIÑOS Y NIÑAS MENORES DE CINCO AÑOS DE LOS MUNICIPIOS DE GRANADA, ACACIAS, SAN MARTIN, PUERTO LOPEZ Y CUMARAL, ATENDIDOS ACTUALMENTE POR LOS HOGARES COMUNITARIOS DEL BIENESTAR ICBF COMPLEMENTANDO LOS COMPONENTES DE CUIDADO NUTRICION Y EDUCACION INICIAL MEDIANTE LA PROVISION DE LOS COMPONENTES DE LA CANASTA EDUCATIVA (PERSONAL, COMPLEMENTO NUTRICIONAL, ALMUERZO, TRANSPORTE, ARRIENDO, SERVICIOS PUBLICOS, MATERIAL PEDAGOGICO, MATERIAL FUNGIBLE, MATERIAL NO FUNGIBLE) A TRAVES DE LA MODALIDAD ENTORNO COMUNITARIO ENMARCADO EN LA GUIA 35 DEL MINISTERIO DE EDUCACION NACIONAL Y LA GUIA OPERATIVA PARA LA PRESTACION DEL SERVICIO DE ATENCION INTEGRAL A LA PRIMERA INFANCIA.</t>
  </si>
  <si>
    <t>1373 DEL 28 DE JUNIO 2011</t>
  </si>
  <si>
    <t>CUALIFICACION DE AGENTES EDUCATIVOS, MADRES COMUNITARIAS Y MADRES FAMI DEL ICBF (CUALIFICAR 221 AGENTES EDUCATIVOS QUE ATIENDEN NIÑOS Y NIÑAS MENORES DE CINCO AÑOS VINCULADOS A LOS HOGARES COMUNITARIOS DE BIENESTAR FAMILIAR, EN EL DEPARTAMENTO DEL META, EN COMPETENCIAS BASICAS Y LABORALES NECESARIAS PARA GARANTIZAR LA ATENCION INTEGRAL A LA PRIMERA INFANCIA Y PROMOVER EL DESARROLLO INFNATIL Y LAS COMPETENCIAS EN LA PRIMERA INFANCIA ASI: NIVELACION DE 7 MADRES COMUNITARIAS Y/O FAMI DE LOS MUNICIPIOS DE ACACIAS Y VILLAVICENCIO DE 9° A 11°, NIVELACIÓN DE 13 MADRES COMUNITARIAS DEL MUNICIPIO GRANADA DE 5° A )°, FORMACION DE 13 MADRES COMUNITARIAS Y/O FAMI DEL MUNICIPIO DE GRANADA COMO AUXILIARES EN FORMACION Y ATENCION A LA PRIMERA INFANCIA, FORMACION DE 208 MADRES COMUNITARIAS Y/O FAMI DE LOS MUNICIPIOS DE ACACIAS, GUAMAL, GRANDA, VILLAVICENCIO COMO TECNICAS EN FORMACION Y ATENCION A LA PRIMERA INFANCIA)</t>
  </si>
  <si>
    <t>731 DEL 24 DE OCTUBRE 2012</t>
  </si>
  <si>
    <t>0246 DEL 19 DE MARZO 2013</t>
  </si>
  <si>
    <t>103 DEL 20 DE ENERO 2014</t>
  </si>
  <si>
    <t>256 DEL 26 DE DICIEMBRE 2014</t>
  </si>
  <si>
    <t>662 DEL 12 DE JUNIO 2015 AL CONTRATO 256 DEL 2014</t>
  </si>
  <si>
    <t>217 DEL 30 DE OCTUBRE 2014</t>
  </si>
  <si>
    <t>0908 DEL 25 DE JUNIO 2015</t>
  </si>
  <si>
    <t>50-126-2020-MET DEL 20 DE FEBRERO 2020</t>
  </si>
  <si>
    <t>INSTITUTO COLOMBIANO DE BIENESTAR FAMILIAR</t>
  </si>
  <si>
    <t>BRINDAR ATENCION INTEGRAL A 3.555 PERSONAS ENTRE MADRES GESTANTES, MADRES LACTANTES Y NIÑOS Y NIÑAS MENORES DE 5 AÑOS EN LA MODALIDAD DE ENTORNO FAMILIAR MEDIANTE EL COMPONENTE PEDAGOGICO, COMPLEMENTO NUTRICIONAL, TRANSPORTE, MATERIAL FUNGIBLE Y NO FUNGIBLE, DE LOS CUALES 1.800 CORRESPONDEN A BENEFICIAIROS QUE EN EL 2011 INCIARION PROCESO Y 1755 A NUEVOS BENEFICIARIOS, UBICADOS EN LOS MUNICIPIO DE PUERTO LOPEZ, FUENTE DE ORO, SAN MARTIN, ACACIAS, GRANADA, SAN JUAN DE ARAMA, GUAMAL, EL DORADO, CUBARRAL, CUMARAL, EL CASTILLO, RESTREPO, PUERTO LLERAS, MESETAS, CABUYARO, DURANTE 2 MESES Y 10 DIAS.</t>
  </si>
  <si>
    <t>BRINDAR ATENCION INTEGRAL A MADRES GESTANTES, LACTANTES Y NIÑOS Y NIÑAS MENORES DE 5 AÑOS EN LA MODALIDAD FAMILIAR MEDIANTE EL COMPONENTE PEDAGOGICO COMPLEMENTO NUTRICIONAL, TRANSPORTE MATERIAL FUNGIBLE Y NO FUNGIBLE EN EL MARCO DE LA ESTRATEGIA DE CERO A SIEMPRE", CONFORMIDAD CON LA DIRECTRICES, LINEAMIENTOS Y PARÁMETROS ESTABLECIDOS POR EL ICBF, ASÍ COMO REGULAR LAS RELACIONES ENTRE LAS PARTES DERIVADAS DE LA ENTREGA DE APORTES DEL ICBF Y EL DEPARTAMENTO DEL META AL EL CONTRATISTA , PARA QUE ESTE  ASUMA BAJO SU EXCLUSIVA RESPONSABILIDAD DICHA ATENCIÓN, INTEGRAL A 3.555 PERSONAS ENTRE MADRES GESTANTES, MADRES LACTANTES Y NIÑOS Y NIÑAS  EN LA MODALIDAD FAMILIAR.</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</si>
  <si>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</si>
  <si>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</si>
  <si>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</si>
  <si>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PERSONALY BAJO SU ESCLUSIVA RESPONSALIBIDAD DICHA ATENCIÓN.</t>
  </si>
  <si>
    <t>CUALIFICACION DE AGENTES EDUCATIVOS QUE INTERVIENEN EN PROCESOS DE ATENCION INTEGRAL A LA PRIMERA INFANCIA EN EL DEPARTAMENTO DEL META.</t>
  </si>
  <si>
    <t>PRESTAR LOS SERVICIOS PARA LA ATENCIÓN A LA PRIMERA INFANCIA EN LOS HOGARES COMUNITARIOS DE BIENESTAR AGRUPADOS, DE CONFORMIDAD CON EL MANUAL OPERATIVO DE LA MODALIDAD COMUNITARIA, LINEAMIENTO TÉCNICO PARA ATENCIÓN A LA PRIMERA INFANCIA Y LAS DIRECTRICES ESTABLECIDAS POR EL ICBF, EN ARMONÍA CON LA POLÍTICA DE ESTADO PARA EL DESARROLLO INTEGRAL DE LA PRIMERA INFANCIA DE CERO A SIEMPRE.</t>
  </si>
  <si>
    <t>149 DEL 31 MARZO DEL 2017</t>
  </si>
  <si>
    <t>148 DEL 31 DE MARZO 2017</t>
  </si>
  <si>
    <t>315 DEL 13 DE DICIEMBRE 2017</t>
  </si>
  <si>
    <t>316 DEL 13 DE DICIMEBRE 2017</t>
  </si>
  <si>
    <t>135 DEL 30 DE ENERO 2019</t>
  </si>
  <si>
    <t>136 DEL 30 DE ENERO 2019</t>
  </si>
  <si>
    <t>187 DEL 03 DE JULIO 2019</t>
  </si>
  <si>
    <t>191 DEL 03 DE JULIO 2019</t>
  </si>
  <si>
    <t>235 DEL 20 DE DICIEMBRE 2019</t>
  </si>
  <si>
    <t>237 DEL 20 DE DICIEMBRE 2019</t>
  </si>
  <si>
    <t>50-169-2020-MET DEL 31 DE MARZO 2020</t>
  </si>
  <si>
    <t>50-170-2020-MET DEL 01 DE ABRIL 2020</t>
  </si>
  <si>
    <t>50-220-2020-MET DEL 23 DE OCTUBRE 2020</t>
  </si>
  <si>
    <t>50-222-2020-MET DEL 25 DE OCTUBRE 2020</t>
  </si>
  <si>
    <t>DESARROLLAR ACCIONES A TRAVES DE LA MODALIDAD "1000 DIAS PARA CAMBIAR EL MUNDO" QUE CONTRIBUYAN AL DESARROLLO INTEGRAL DE LAS NIÑAS Y LOS NIÑOS EN LOS PRIMEROS 1.000 DIAS DE VIDA (DESDE LA GESTACION) A TRAVÉS DE ACCIONES EN ALIMENTACION Y NUTRICION, ENMARCADAS EN SU ENTORNO FAMILIAR, PARA FAVORECER EL DESARROLLO DE SU CAPACIDADES QUE PERMITA EL EJERCICIO Y DISFRUTE DE SUS DERECHOS.</t>
  </si>
  <si>
    <t>DESARROLLAR LAS ACCIONES QUE PERMITAN DAR CUMPLIMIENTO A LO ESTABLECIDO EN EL MANUAL OPERATIVO DE LA MODALIDAD 1000 DIAS PARA CAMBIAR EL MUNDO DEL ICBF, SUS DOCUMENTOS TÉCNICOS Y OPERTATIVOS, PARA GARANTIZAR LA ATENCIÓN A MUJERES GESTANTES, NIÑOS Y NIÑAS, POBLACION OBJETO DE LA MODALIDAD, CON EL FIN DE CONTRIBUIR A SU DESARROLLO INTEGRAL DESDE LOS COMPONENTES DE ALIMENTACIÓN Y NUTRICIÓN, PROCESOS EDUCATIVOS Y GESTIÓN SOCIAL Y FAMILIAR".</t>
  </si>
  <si>
    <t>ATENCIÓN A MUJERES GESTANTES, NIÑOS Y NIÑAS, POBLACION OBJETO DE LA MODALIDAD, CON EL FIN DE CONTRIBUIR A SU DESARROLLO INTEGRAL DESDE LOS COMPONENTES DE ALIMENTACIÓN Y NUTRICIÓN, PROCESOS EDUCATIVOS Y GESTIÓN SOCIAL Y FAMILIAR".</t>
  </si>
  <si>
    <t>DESARROLLAR LAS ACCIONES QUE PERMITAN PROMOVER EL DESAROLLO DE LOS NIÑOS EN SUS MIL PRIMEROS DIAS DE VIDA (DESDE LA GESTACIÓN), A TRAVÉS DE LA IMPLEMENTACION DE ACCIONES QUE PREVENGAN LA DESNUTRICIÓN CRÓNICA Y AGUDA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</si>
  <si>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</si>
  <si>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</si>
  <si>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</si>
  <si>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</si>
  <si>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50-118-2020-MET DEL 19 DE FEBRERO 2020</t>
  </si>
  <si>
    <t>50-133-2020-MET DEL 20 DE FEBRERO 2020</t>
  </si>
  <si>
    <t>CA-115-2020-MER DEL 19 DE FEBRERO 2020</t>
  </si>
  <si>
    <t xml:space="preserve">50002642020 DEL 02 DE DICIEMBRE 2020 </t>
  </si>
  <si>
    <t>95000912020 DEL 24 DE DICIEMBRE 2020</t>
  </si>
  <si>
    <t>85001342020 DEL 24 DE DICIEMBRE 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</si>
  <si>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DIRECCTRICES ESTABLECIDAS POR EL ICBF, EN ARMONÍA CON LA POLÍTICA DE ESTADO PARA EL DESARROLLO INTEGRAL DE LA PRIMERA INFANCIA DE CERO A SIEMPRE.</t>
  </si>
  <si>
    <t>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</si>
  <si>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</si>
  <si>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</si>
  <si>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</si>
  <si>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</si>
  <si>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</si>
  <si>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YADIRA SANCHEZ NAVARRO</t>
  </si>
  <si>
    <t>TRANSVERSAL 26 # 41 A 96 BARRIO LA GRAMA</t>
  </si>
  <si>
    <t>6644030-3112127688</t>
  </si>
  <si>
    <t>cormades@gmail.com</t>
  </si>
  <si>
    <t>258 DEL 26 DE DICIEMBRE 2014</t>
  </si>
  <si>
    <t>257 DEL 26 DE DICIEMBRE 2014</t>
  </si>
  <si>
    <t>255 DEL 26 DE DICIEMBRE 2014</t>
  </si>
  <si>
    <t>266 DEL 7 DE OCTUBRE 2015</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</si>
  <si>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PARÁMETROS Y ESTÁNDARES ESTABLECIDOS POR EL ICBF.</t>
  </si>
  <si>
    <t>100 DEL 28 DE ENERO 2016</t>
  </si>
  <si>
    <t>097 DEL 28 DE ENERO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</si>
  <si>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</si>
  <si>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094 DEL 28 DE ENERO 2016</t>
  </si>
  <si>
    <t>091 DEL 28 DE ENERO 2016</t>
  </si>
  <si>
    <t>353 DEL 04 DE NOVIEMBRE 2016</t>
  </si>
  <si>
    <t>156 DEL 31 DE JULIO 2018</t>
  </si>
  <si>
    <t>208 DEL 29 DE OCTUBRE 2018</t>
  </si>
  <si>
    <t>168 DEL 26 DE OCTUBRE 2018</t>
  </si>
  <si>
    <t>197 DEL 27 DE OCTUBRE 2018</t>
  </si>
  <si>
    <t>260 DEL 15 DE DICIEMBRE 2018</t>
  </si>
  <si>
    <t>246 DEL 15 DE DICIEMBRE 2018</t>
  </si>
  <si>
    <t>087 DEL 18 DE ENERO 2019</t>
  </si>
  <si>
    <t>092 DEL 18 DE ENERO 2019</t>
  </si>
  <si>
    <t>125 DEL 23 DE ENERO 2019</t>
  </si>
  <si>
    <t>50-163-2020-MET DEL 28 DE MARZO 2020</t>
  </si>
  <si>
    <t>PRESTAR EL SERVICIO DE ATENCIÓN A NIÑAS Y NIÑOS A MUJEES GESTANTES, EN ELMARCO DE LA POLITICA DE ESTADO PARA EL DESARROLLO INTEGRAL A LA PRIMERA INFANCIA "DE CERO A SIEMPRE", DE CONFOMIDAD CON LAS DIRECTRICES, LINEAMIENTOS Y PARAMETROS ESTABLECIDOS POR EL ICBF PARA LOS SERIVICIOS: HOGARES COMUNITARIOS DE BIENESTAR COMUNITARIO (T), HCB FAMI.FAMILIAR TRADICIONAL, HCB AGRUPADOS-INSTITUCIONAL TRADICIONAL.</t>
  </si>
  <si>
    <t>PRESTAR EL SERVICIO DE EDUCACION INICIAL EN EL MARCO DE LA ATENCIÓN INTEGRAL A MUJERES GESTANTES NIÑAS Y NIÑOS MENORES DE 5 AÑOS O HASTA SU INGRESO AL GRADO DE TRANSICION, DE CONFORMIDAD CON LOS MANUALES OPERATIVOS DE LAS MODALIDADES Y LAS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</si>
  <si>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 NIÑAS Y NIÑOS MENORES DE 5 AÑOS O HASTA SU INGRESO AL GRADO TRANSICION, CON ESTRATEGIAS Y ACCIONES PERTINENTES, OPORTUNAS Y DE CALIDAD DESDE LA INTERCULTURALIDAD, RESPONDIENDO A LAS CARACTERISTICAS PROPIAS DE SUS TERRITORIOS Y COMUNIDADES, DE CONFORMIDAD CON  EL MANUAL OPERATIVO DE LA MODALIDAD Y LAS DIRECTRICES ESTABLECIDAS POR EL ICBF, EN ARMONIA CON LA POLITICA DE ESTADO PARA EL DESARROLLO INTEGRAL DE LA PRIMERA INFANCIA DE "CERO A SIEMPRE", EN LOS SERVICIOS DE LA MODALIDAD PROPIA E INTERCULTURAL</t>
  </si>
  <si>
    <t>PRESTAR SERVICIOS HOGARES COMUNITARIOS AGRUPADOS DE CONFORMIDAD CON LAS DIRECTRICES, LINEAMIENTOS Y PARÁMETROS ESTABLECIDOS POR ICBF, EN ARMONIA CON LA POLITICA DE ESTADO PARA EL DESARROLLO INTEGRAL A LA PRIMERA INFANCIA “DE CERO A SIEMPRE.</t>
  </si>
  <si>
    <t>PRESTAR LOS SERVICIOS HCB TRADICIONAL COMUNITARIO (T), HCB FAMI FAMILIAR TRADICIONAL Y HCB AGRUPADOS-INSTITUCIONAL TRADICIONAL DE CONFORMIDAD CON LAS DIRECTRICES, LINEAMIENTOS Y PARÁMETROS ESTABLECIDOS POR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</si>
  <si>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</si>
  <si>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</si>
  <si>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MAPIRIPAN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</si>
</sst>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4" zoomScale="55" zoomScaleNormal="55" zoomScaleSheetLayoutView="40" zoomScalePageLayoutView="40" workbookViewId="0">
      <selection activeCell="M185" activeCellId="1" sqref="E185 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741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900427921</v>
      </c>
      <c r="C20" s="5"/>
      <c r="D20" s="73"/>
      <c r="E20" s="5"/>
      <c r="F20" s="5"/>
      <c r="G20" s="5"/>
      <c r="H20" s="242"/>
      <c r="I20" s="148" t="s">
        <v>741</v>
      </c>
      <c r="J20" s="149" t="s">
        <v>744</v>
      </c>
      <c r="K20" s="150">
        <v>1724086722</v>
      </c>
      <c r="L20" s="151">
        <v>44194</v>
      </c>
      <c r="M20" s="151">
        <v>44561</v>
      </c>
      <c r="N20" s="134">
        <f>+(M20-L20)/30</f>
        <v>12.233333333333333</v>
      </c>
      <c r="O20" s="137"/>
      <c r="U20" s="133"/>
      <c r="V20" s="105">
        <f ca="1">NOW()</f>
        <v>44194.502033449076</v>
      </c>
      <c r="W20" s="105">
        <f ca="1">NOW()</f>
        <v>44194.502033449076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SOCIOECONOMICA MANOS AL DESARROLLO CORMADES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2679</v>
      </c>
      <c r="C48" s="112" t="s">
        <v>31</v>
      </c>
      <c r="D48" s="110" t="s">
        <v>2678</v>
      </c>
      <c r="E48" s="144">
        <v>40742</v>
      </c>
      <c r="F48" s="144">
        <v>40894</v>
      </c>
      <c r="G48" s="159">
        <f>IF(AND(E48&lt;&gt;"",F48&lt;&gt;""),((F48-E48)/30),"")</f>
        <v>5.0666666666666664</v>
      </c>
      <c r="H48" s="114" t="s">
        <v>2680</v>
      </c>
      <c r="I48" s="113" t="s">
        <v>741</v>
      </c>
      <c r="J48" s="113" t="s">
        <v>744</v>
      </c>
      <c r="K48" s="122">
        <v>1787142634.2</v>
      </c>
      <c r="L48" s="115" t="s">
        <v>26</v>
      </c>
      <c r="M48" s="116">
        <v>0.6</v>
      </c>
      <c r="N48" s="115" t="s">
        <v>27</v>
      </c>
      <c r="O48" s="115" t="s">
        <v>1148</v>
      </c>
      <c r="P48" s="78"/>
    </row>
    <row r="49" spans="1:16" s="6" customFormat="1" ht="24.75" customHeight="1" x14ac:dyDescent="0.25">
      <c r="A49" s="142">
        <v>2</v>
      </c>
      <c r="B49" s="121" t="s">
        <v>2679</v>
      </c>
      <c r="C49" s="112" t="s">
        <v>31</v>
      </c>
      <c r="D49" s="110" t="s">
        <v>2681</v>
      </c>
      <c r="E49" s="144">
        <v>40750</v>
      </c>
      <c r="F49" s="144">
        <v>41159</v>
      </c>
      <c r="G49" s="159">
        <f t="shared" ref="G49:G50" si="2">IF(AND(E49&lt;&gt;"",F49&lt;&gt;""),((F49-E49)/30),"")</f>
        <v>13.633333333333333</v>
      </c>
      <c r="H49" s="114" t="s">
        <v>2682</v>
      </c>
      <c r="I49" s="113" t="s">
        <v>741</v>
      </c>
      <c r="J49" s="113" t="s">
        <v>744</v>
      </c>
      <c r="K49" s="122">
        <v>598060598</v>
      </c>
      <c r="L49" s="115" t="s">
        <v>1148</v>
      </c>
      <c r="M49" s="116">
        <v>1</v>
      </c>
      <c r="N49" s="115" t="s">
        <v>27</v>
      </c>
      <c r="O49" s="115" t="s">
        <v>1148</v>
      </c>
      <c r="P49" s="78"/>
    </row>
    <row r="50" spans="1:16" s="6" customFormat="1" ht="24.75" customHeight="1" x14ac:dyDescent="0.25">
      <c r="A50" s="142">
        <v>3</v>
      </c>
      <c r="B50" s="111" t="s">
        <v>2691</v>
      </c>
      <c r="C50" s="112" t="s">
        <v>31</v>
      </c>
      <c r="D50" s="110" t="s">
        <v>2683</v>
      </c>
      <c r="E50" s="144">
        <v>41208</v>
      </c>
      <c r="F50" s="144">
        <v>41274</v>
      </c>
      <c r="G50" s="159">
        <f t="shared" si="2"/>
        <v>2.2000000000000002</v>
      </c>
      <c r="H50" s="118" t="s">
        <v>2692</v>
      </c>
      <c r="I50" s="113" t="s">
        <v>741</v>
      </c>
      <c r="J50" s="113" t="s">
        <v>744</v>
      </c>
      <c r="K50" s="122">
        <v>3011410210.4200001</v>
      </c>
      <c r="L50" s="115" t="s">
        <v>1148</v>
      </c>
      <c r="M50" s="116">
        <v>1</v>
      </c>
      <c r="N50" s="115" t="s">
        <v>27</v>
      </c>
      <c r="O50" s="115" t="s">
        <v>1148</v>
      </c>
      <c r="P50" s="78"/>
    </row>
    <row r="51" spans="1:16" s="6" customFormat="1" ht="24.75" customHeight="1" outlineLevel="1" x14ac:dyDescent="0.25">
      <c r="A51" s="142">
        <v>4</v>
      </c>
      <c r="B51" s="111" t="s">
        <v>2691</v>
      </c>
      <c r="C51" s="112" t="s">
        <v>31</v>
      </c>
      <c r="D51" s="110" t="s">
        <v>2684</v>
      </c>
      <c r="E51" s="144">
        <v>41355</v>
      </c>
      <c r="F51" s="144">
        <v>41630</v>
      </c>
      <c r="G51" s="159">
        <f t="shared" ref="G51:G107" si="3">IF(AND(E51&lt;&gt;"",F51&lt;&gt;""),((F51-E51)/30),"")</f>
        <v>9.1666666666666661</v>
      </c>
      <c r="H51" s="114" t="s">
        <v>2693</v>
      </c>
      <c r="I51" s="113" t="s">
        <v>741</v>
      </c>
      <c r="J51" s="113" t="s">
        <v>744</v>
      </c>
      <c r="K51" s="122">
        <v>12586902593.299999</v>
      </c>
      <c r="L51" s="115" t="s">
        <v>1148</v>
      </c>
      <c r="M51" s="116">
        <v>1</v>
      </c>
      <c r="N51" s="115" t="s">
        <v>27</v>
      </c>
      <c r="O51" s="115" t="s">
        <v>1148</v>
      </c>
      <c r="P51" s="78"/>
    </row>
    <row r="52" spans="1:16" s="7" customFormat="1" ht="24.75" customHeight="1" outlineLevel="1" x14ac:dyDescent="0.25">
      <c r="A52" s="143">
        <v>5</v>
      </c>
      <c r="B52" s="111" t="s">
        <v>2691</v>
      </c>
      <c r="C52" s="112" t="s">
        <v>31</v>
      </c>
      <c r="D52" s="110" t="s">
        <v>2685</v>
      </c>
      <c r="E52" s="144">
        <v>41660</v>
      </c>
      <c r="F52" s="144">
        <v>41943</v>
      </c>
      <c r="G52" s="159">
        <f t="shared" si="3"/>
        <v>9.4333333333333336</v>
      </c>
      <c r="H52" s="118" t="s">
        <v>2694</v>
      </c>
      <c r="I52" s="113" t="s">
        <v>741</v>
      </c>
      <c r="J52" s="113" t="s">
        <v>744</v>
      </c>
      <c r="K52" s="122">
        <v>5757009726</v>
      </c>
      <c r="L52" s="115" t="s">
        <v>1148</v>
      </c>
      <c r="M52" s="116">
        <v>1</v>
      </c>
      <c r="N52" s="115" t="s">
        <v>27</v>
      </c>
      <c r="O52" s="115" t="s">
        <v>1148</v>
      </c>
      <c r="P52" s="79"/>
    </row>
    <row r="53" spans="1:16" s="7" customFormat="1" ht="24.75" customHeight="1" outlineLevel="1" x14ac:dyDescent="0.25">
      <c r="A53" s="143">
        <v>6</v>
      </c>
      <c r="B53" s="111" t="s">
        <v>2691</v>
      </c>
      <c r="C53" s="112" t="s">
        <v>31</v>
      </c>
      <c r="D53" s="110" t="s">
        <v>2686</v>
      </c>
      <c r="E53" s="144">
        <v>42003</v>
      </c>
      <c r="F53" s="144">
        <v>42369</v>
      </c>
      <c r="G53" s="159">
        <f t="shared" si="3"/>
        <v>12.2</v>
      </c>
      <c r="H53" s="118" t="s">
        <v>2695</v>
      </c>
      <c r="I53" s="113" t="s">
        <v>741</v>
      </c>
      <c r="J53" s="113" t="s">
        <v>744</v>
      </c>
      <c r="K53" s="122">
        <v>1908688834</v>
      </c>
      <c r="L53" s="115" t="s">
        <v>26</v>
      </c>
      <c r="M53" s="116">
        <v>0.6</v>
      </c>
      <c r="N53" s="115" t="s">
        <v>27</v>
      </c>
      <c r="O53" s="115" t="s">
        <v>1148</v>
      </c>
      <c r="P53" s="79"/>
    </row>
    <row r="54" spans="1:16" s="7" customFormat="1" ht="24.75" customHeight="1" outlineLevel="1" x14ac:dyDescent="0.25">
      <c r="A54" s="143">
        <v>7</v>
      </c>
      <c r="B54" s="111" t="s">
        <v>2679</v>
      </c>
      <c r="C54" s="112" t="s">
        <v>31</v>
      </c>
      <c r="D54" s="110" t="s">
        <v>2687</v>
      </c>
      <c r="E54" s="144">
        <v>42191</v>
      </c>
      <c r="F54" s="144">
        <v>42329</v>
      </c>
      <c r="G54" s="159">
        <f t="shared" si="3"/>
        <v>4.5999999999999996</v>
      </c>
      <c r="H54" s="121" t="s">
        <v>2696</v>
      </c>
      <c r="I54" s="113" t="s">
        <v>741</v>
      </c>
      <c r="J54" s="113" t="s">
        <v>744</v>
      </c>
      <c r="K54" s="117">
        <v>433755000</v>
      </c>
      <c r="L54" s="115" t="s">
        <v>26</v>
      </c>
      <c r="M54" s="116">
        <v>0.6</v>
      </c>
      <c r="N54" s="115" t="s">
        <v>27</v>
      </c>
      <c r="O54" s="115" t="s">
        <v>1148</v>
      </c>
      <c r="P54" s="79"/>
    </row>
    <row r="55" spans="1:16" s="7" customFormat="1" ht="24.75" customHeight="1" outlineLevel="1" x14ac:dyDescent="0.25">
      <c r="A55" s="143">
        <v>8</v>
      </c>
      <c r="B55" s="111" t="s">
        <v>2691</v>
      </c>
      <c r="C55" s="112" t="s">
        <v>31</v>
      </c>
      <c r="D55" s="110" t="s">
        <v>2688</v>
      </c>
      <c r="E55" s="144">
        <v>41944</v>
      </c>
      <c r="F55" s="144">
        <v>41988</v>
      </c>
      <c r="G55" s="159">
        <f t="shared" si="3"/>
        <v>1.4666666666666666</v>
      </c>
      <c r="H55" s="121" t="s">
        <v>2697</v>
      </c>
      <c r="I55" s="113" t="s">
        <v>741</v>
      </c>
      <c r="J55" s="113" t="s">
        <v>744</v>
      </c>
      <c r="K55" s="117">
        <v>950860508</v>
      </c>
      <c r="L55" s="115" t="s">
        <v>1148</v>
      </c>
      <c r="M55" s="116">
        <v>1</v>
      </c>
      <c r="N55" s="115" t="s">
        <v>27</v>
      </c>
      <c r="O55" s="115" t="s">
        <v>1148</v>
      </c>
      <c r="P55" s="79"/>
    </row>
    <row r="56" spans="1:16" s="7" customFormat="1" ht="24.75" customHeight="1" outlineLevel="1" x14ac:dyDescent="0.25">
      <c r="A56" s="143">
        <v>9</v>
      </c>
      <c r="B56" s="111" t="s">
        <v>2691</v>
      </c>
      <c r="C56" s="112" t="s">
        <v>31</v>
      </c>
      <c r="D56" s="110" t="s">
        <v>2689</v>
      </c>
      <c r="E56" s="144">
        <v>42192</v>
      </c>
      <c r="F56" s="144">
        <v>42345</v>
      </c>
      <c r="G56" s="159">
        <f t="shared" si="3"/>
        <v>5.0999999999999996</v>
      </c>
      <c r="H56" s="114" t="s">
        <v>2698</v>
      </c>
      <c r="I56" s="113" t="s">
        <v>741</v>
      </c>
      <c r="J56" s="113" t="s">
        <v>744</v>
      </c>
      <c r="K56" s="117">
        <v>1340880000</v>
      </c>
      <c r="L56" s="115" t="s">
        <v>26</v>
      </c>
      <c r="M56" s="116">
        <v>0.3</v>
      </c>
      <c r="N56" s="115" t="s">
        <v>27</v>
      </c>
      <c r="O56" s="115" t="s">
        <v>1148</v>
      </c>
      <c r="P56" s="79"/>
    </row>
    <row r="57" spans="1:16" s="7" customFormat="1" ht="24.75" customHeight="1" outlineLevel="1" x14ac:dyDescent="0.25">
      <c r="A57" s="143">
        <v>10</v>
      </c>
      <c r="B57" s="64" t="s">
        <v>2691</v>
      </c>
      <c r="C57" s="65" t="s">
        <v>31</v>
      </c>
      <c r="D57" s="63" t="s">
        <v>2690</v>
      </c>
      <c r="E57" s="144">
        <v>43922</v>
      </c>
      <c r="F57" s="144">
        <v>44196</v>
      </c>
      <c r="G57" s="159">
        <f t="shared" si="3"/>
        <v>9.1333333333333329</v>
      </c>
      <c r="H57" s="121" t="s">
        <v>2699</v>
      </c>
      <c r="I57" s="63" t="s">
        <v>741</v>
      </c>
      <c r="J57" s="63" t="s">
        <v>744</v>
      </c>
      <c r="K57" s="122">
        <v>86322238</v>
      </c>
      <c r="L57" s="65" t="s">
        <v>1148</v>
      </c>
      <c r="M57" s="67">
        <v>1</v>
      </c>
      <c r="N57" s="65" t="s">
        <v>2634</v>
      </c>
      <c r="O57" s="65" t="s">
        <v>1148</v>
      </c>
      <c r="P57" s="79"/>
    </row>
    <row r="58" spans="1:16" s="7" customFormat="1" ht="24.75" customHeight="1" outlineLevel="1" x14ac:dyDescent="0.25">
      <c r="A58" s="143">
        <v>11</v>
      </c>
      <c r="B58" s="64" t="s">
        <v>2691</v>
      </c>
      <c r="C58" s="65" t="s">
        <v>31</v>
      </c>
      <c r="D58" s="63" t="s">
        <v>2700</v>
      </c>
      <c r="E58" s="144">
        <v>42830</v>
      </c>
      <c r="F58" s="144">
        <v>43081</v>
      </c>
      <c r="G58" s="159">
        <f t="shared" si="3"/>
        <v>8.3666666666666671</v>
      </c>
      <c r="H58" s="64" t="s">
        <v>2714</v>
      </c>
      <c r="I58" s="63" t="s">
        <v>741</v>
      </c>
      <c r="J58" s="63" t="s">
        <v>754</v>
      </c>
      <c r="K58" s="66">
        <v>1230581757</v>
      </c>
      <c r="L58" s="65" t="s">
        <v>1148</v>
      </c>
      <c r="M58" s="67">
        <v>1</v>
      </c>
      <c r="N58" s="65" t="s">
        <v>27</v>
      </c>
      <c r="O58" s="65" t="s">
        <v>1148</v>
      </c>
      <c r="P58" s="79"/>
    </row>
    <row r="59" spans="1:16" s="7" customFormat="1" ht="24.75" customHeight="1" outlineLevel="1" x14ac:dyDescent="0.25">
      <c r="A59" s="143">
        <v>12</v>
      </c>
      <c r="B59" s="64" t="s">
        <v>2691</v>
      </c>
      <c r="C59" s="65" t="s">
        <v>31</v>
      </c>
      <c r="D59" s="63" t="s">
        <v>2701</v>
      </c>
      <c r="E59" s="144">
        <v>42828</v>
      </c>
      <c r="F59" s="144">
        <v>43081</v>
      </c>
      <c r="G59" s="159">
        <f t="shared" si="3"/>
        <v>8.4333333333333336</v>
      </c>
      <c r="H59" s="64" t="s">
        <v>2714</v>
      </c>
      <c r="I59" s="63" t="s">
        <v>741</v>
      </c>
      <c r="J59" s="63" t="s">
        <v>744</v>
      </c>
      <c r="K59" s="66">
        <v>422531807</v>
      </c>
      <c r="L59" s="65" t="s">
        <v>1148</v>
      </c>
      <c r="M59" s="67">
        <v>1</v>
      </c>
      <c r="N59" s="65" t="s">
        <v>27</v>
      </c>
      <c r="O59" s="65" t="s">
        <v>1148</v>
      </c>
      <c r="P59" s="79"/>
    </row>
    <row r="60" spans="1:16" s="7" customFormat="1" ht="24.75" customHeight="1" outlineLevel="1" x14ac:dyDescent="0.25">
      <c r="A60" s="143">
        <v>13</v>
      </c>
      <c r="B60" s="64" t="s">
        <v>2691</v>
      </c>
      <c r="C60" s="65" t="s">
        <v>31</v>
      </c>
      <c r="D60" s="63" t="s">
        <v>2702</v>
      </c>
      <c r="E60" s="144">
        <v>43082</v>
      </c>
      <c r="F60" s="144">
        <v>43404</v>
      </c>
      <c r="G60" s="159">
        <f t="shared" ref="G60:G74" si="4">IF(AND(E60&lt;&gt;"",F60&lt;&gt;""),((F60-E60)/30),"")</f>
        <v>10.733333333333333</v>
      </c>
      <c r="H60" s="64" t="s">
        <v>2715</v>
      </c>
      <c r="I60" s="63" t="s">
        <v>741</v>
      </c>
      <c r="J60" s="63" t="s">
        <v>754</v>
      </c>
      <c r="K60" s="66">
        <v>1738974049</v>
      </c>
      <c r="L60" s="65" t="s">
        <v>1148</v>
      </c>
      <c r="M60" s="67">
        <v>1</v>
      </c>
      <c r="N60" s="65" t="s">
        <v>27</v>
      </c>
      <c r="O60" s="65" t="s">
        <v>1148</v>
      </c>
      <c r="P60" s="79"/>
    </row>
    <row r="61" spans="1:16" s="7" customFormat="1" ht="24.75" customHeight="1" outlineLevel="1" x14ac:dyDescent="0.25">
      <c r="A61" s="143">
        <v>14</v>
      </c>
      <c r="B61" s="64" t="s">
        <v>2691</v>
      </c>
      <c r="C61" s="65" t="s">
        <v>31</v>
      </c>
      <c r="D61" s="63" t="s">
        <v>2703</v>
      </c>
      <c r="E61" s="144">
        <v>43082</v>
      </c>
      <c r="F61" s="144">
        <v>43404</v>
      </c>
      <c r="G61" s="159">
        <f t="shared" si="4"/>
        <v>10.733333333333333</v>
      </c>
      <c r="H61" s="64" t="s">
        <v>2716</v>
      </c>
      <c r="I61" s="63" t="s">
        <v>741</v>
      </c>
      <c r="J61" s="63" t="s">
        <v>744</v>
      </c>
      <c r="K61" s="66">
        <v>575329976</v>
      </c>
      <c r="L61" s="65" t="s">
        <v>1148</v>
      </c>
      <c r="M61" s="67">
        <v>1</v>
      </c>
      <c r="N61" s="65" t="s">
        <v>27</v>
      </c>
      <c r="O61" s="65" t="s">
        <v>1148</v>
      </c>
      <c r="P61" s="79"/>
    </row>
    <row r="62" spans="1:16" s="7" customFormat="1" ht="24.75" customHeight="1" outlineLevel="1" x14ac:dyDescent="0.25">
      <c r="A62" s="143">
        <v>15</v>
      </c>
      <c r="B62" s="64" t="s">
        <v>2691</v>
      </c>
      <c r="C62" s="65" t="s">
        <v>31</v>
      </c>
      <c r="D62" s="63" t="s">
        <v>2704</v>
      </c>
      <c r="E62" s="144">
        <v>43496</v>
      </c>
      <c r="F62" s="144">
        <v>43616</v>
      </c>
      <c r="G62" s="159">
        <f t="shared" si="4"/>
        <v>4</v>
      </c>
      <c r="H62" s="64" t="s">
        <v>2717</v>
      </c>
      <c r="I62" s="63" t="s">
        <v>741</v>
      </c>
      <c r="J62" s="63" t="s">
        <v>743</v>
      </c>
      <c r="K62" s="66">
        <v>629167487</v>
      </c>
      <c r="L62" s="65" t="s">
        <v>1148</v>
      </c>
      <c r="M62" s="67">
        <v>1</v>
      </c>
      <c r="N62" s="65" t="s">
        <v>27</v>
      </c>
      <c r="O62" s="65" t="s">
        <v>1148</v>
      </c>
      <c r="P62" s="79"/>
    </row>
    <row r="63" spans="1:16" s="7" customFormat="1" ht="24.75" customHeight="1" outlineLevel="1" x14ac:dyDescent="0.25">
      <c r="A63" s="143">
        <v>16</v>
      </c>
      <c r="B63" s="64" t="s">
        <v>2691</v>
      </c>
      <c r="C63" s="65" t="s">
        <v>31</v>
      </c>
      <c r="D63" s="63" t="s">
        <v>2705</v>
      </c>
      <c r="E63" s="144">
        <v>43496</v>
      </c>
      <c r="F63" s="144">
        <v>43631</v>
      </c>
      <c r="G63" s="159">
        <f t="shared" si="4"/>
        <v>4.5</v>
      </c>
      <c r="H63" s="64" t="s">
        <v>2717</v>
      </c>
      <c r="I63" s="63" t="s">
        <v>741</v>
      </c>
      <c r="J63" s="63" t="s">
        <v>484</v>
      </c>
      <c r="K63" s="66">
        <v>209391617</v>
      </c>
      <c r="L63" s="65" t="s">
        <v>1148</v>
      </c>
      <c r="M63" s="67">
        <v>1</v>
      </c>
      <c r="N63" s="65" t="s">
        <v>27</v>
      </c>
      <c r="O63" s="65" t="s">
        <v>1148</v>
      </c>
      <c r="P63" s="79"/>
    </row>
    <row r="64" spans="1:16" s="7" customFormat="1" ht="24.75" customHeight="1" outlineLevel="1" x14ac:dyDescent="0.25">
      <c r="A64" s="143">
        <v>17</v>
      </c>
      <c r="B64" s="64" t="s">
        <v>2691</v>
      </c>
      <c r="C64" s="65" t="s">
        <v>31</v>
      </c>
      <c r="D64" s="63" t="s">
        <v>2706</v>
      </c>
      <c r="E64" s="144">
        <v>43651</v>
      </c>
      <c r="F64" s="144">
        <v>43818</v>
      </c>
      <c r="G64" s="159">
        <f t="shared" si="4"/>
        <v>5.5666666666666664</v>
      </c>
      <c r="H64" s="64" t="s">
        <v>2718</v>
      </c>
      <c r="I64" s="63" t="s">
        <v>741</v>
      </c>
      <c r="J64" s="63" t="s">
        <v>744</v>
      </c>
      <c r="K64" s="66">
        <v>251122172</v>
      </c>
      <c r="L64" s="65" t="s">
        <v>1148</v>
      </c>
      <c r="M64" s="67">
        <v>1</v>
      </c>
      <c r="N64" s="65" t="s">
        <v>27</v>
      </c>
      <c r="O64" s="65" t="s">
        <v>1148</v>
      </c>
      <c r="P64" s="79"/>
    </row>
    <row r="65" spans="1:16" s="7" customFormat="1" ht="24.75" customHeight="1" outlineLevel="1" x14ac:dyDescent="0.25">
      <c r="A65" s="143">
        <v>18</v>
      </c>
      <c r="B65" s="64" t="s">
        <v>2691</v>
      </c>
      <c r="C65" s="65" t="s">
        <v>31</v>
      </c>
      <c r="D65" s="63" t="s">
        <v>2707</v>
      </c>
      <c r="E65" s="144">
        <v>43650</v>
      </c>
      <c r="F65" s="144">
        <v>43818</v>
      </c>
      <c r="G65" s="159">
        <f t="shared" si="4"/>
        <v>5.6</v>
      </c>
      <c r="H65" s="64" t="s">
        <v>2718</v>
      </c>
      <c r="I65" s="63" t="s">
        <v>741</v>
      </c>
      <c r="J65" s="63" t="s">
        <v>757</v>
      </c>
      <c r="K65" s="66">
        <v>829429280</v>
      </c>
      <c r="L65" s="65" t="s">
        <v>1148</v>
      </c>
      <c r="M65" s="67">
        <v>1</v>
      </c>
      <c r="N65" s="65" t="s">
        <v>27</v>
      </c>
      <c r="O65" s="65" t="s">
        <v>1148</v>
      </c>
      <c r="P65" s="79"/>
    </row>
    <row r="66" spans="1:16" s="7" customFormat="1" ht="24.75" customHeight="1" outlineLevel="1" x14ac:dyDescent="0.25">
      <c r="A66" s="143">
        <v>19</v>
      </c>
      <c r="B66" s="64" t="s">
        <v>2691</v>
      </c>
      <c r="C66" s="65" t="s">
        <v>31</v>
      </c>
      <c r="D66" s="63" t="s">
        <v>2708</v>
      </c>
      <c r="E66" s="144">
        <v>43819</v>
      </c>
      <c r="F66" s="144">
        <v>43921</v>
      </c>
      <c r="G66" s="159">
        <f t="shared" si="4"/>
        <v>3.4</v>
      </c>
      <c r="H66" s="64" t="s">
        <v>2718</v>
      </c>
      <c r="I66" s="63" t="s">
        <v>741</v>
      </c>
      <c r="J66" s="63" t="s">
        <v>743</v>
      </c>
      <c r="K66" s="66">
        <v>299022826</v>
      </c>
      <c r="L66" s="65" t="s">
        <v>1148</v>
      </c>
      <c r="M66" s="67">
        <v>1</v>
      </c>
      <c r="N66" s="65" t="s">
        <v>27</v>
      </c>
      <c r="O66" s="65" t="s">
        <v>1148</v>
      </c>
      <c r="P66" s="79"/>
    </row>
    <row r="67" spans="1:16" s="7" customFormat="1" ht="24.75" customHeight="1" outlineLevel="1" x14ac:dyDescent="0.25">
      <c r="A67" s="143">
        <v>20</v>
      </c>
      <c r="B67" s="64" t="s">
        <v>2691</v>
      </c>
      <c r="C67" s="65" t="s">
        <v>31</v>
      </c>
      <c r="D67" s="63" t="s">
        <v>2709</v>
      </c>
      <c r="E67" s="144">
        <v>43819</v>
      </c>
      <c r="F67" s="144">
        <v>43921</v>
      </c>
      <c r="G67" s="159">
        <f t="shared" si="4"/>
        <v>3.4</v>
      </c>
      <c r="H67" s="64" t="s">
        <v>2719</v>
      </c>
      <c r="I67" s="63" t="s">
        <v>741</v>
      </c>
      <c r="J67" s="63" t="s">
        <v>744</v>
      </c>
      <c r="K67" s="66">
        <v>141935693</v>
      </c>
      <c r="L67" s="65" t="s">
        <v>1148</v>
      </c>
      <c r="M67" s="67">
        <v>1</v>
      </c>
      <c r="N67" s="65" t="s">
        <v>27</v>
      </c>
      <c r="O67" s="65" t="s">
        <v>1148</v>
      </c>
      <c r="P67" s="79"/>
    </row>
    <row r="68" spans="1:16" s="7" customFormat="1" ht="24.75" customHeight="1" outlineLevel="1" x14ac:dyDescent="0.25">
      <c r="A68" s="143">
        <v>21</v>
      </c>
      <c r="B68" s="64" t="s">
        <v>2691</v>
      </c>
      <c r="C68" s="65" t="s">
        <v>31</v>
      </c>
      <c r="D68" s="63" t="s">
        <v>2710</v>
      </c>
      <c r="E68" s="144">
        <v>43922</v>
      </c>
      <c r="F68" s="144">
        <v>44104</v>
      </c>
      <c r="G68" s="159">
        <f t="shared" si="4"/>
        <v>6.0666666666666664</v>
      </c>
      <c r="H68" s="64" t="s">
        <v>2719</v>
      </c>
      <c r="I68" s="63" t="s">
        <v>741</v>
      </c>
      <c r="J68" s="63" t="s">
        <v>744</v>
      </c>
      <c r="K68" s="66">
        <v>307811738</v>
      </c>
      <c r="L68" s="65" t="s">
        <v>1148</v>
      </c>
      <c r="M68" s="67">
        <v>1</v>
      </c>
      <c r="N68" s="65" t="s">
        <v>1151</v>
      </c>
      <c r="O68" s="65" t="s">
        <v>1148</v>
      </c>
      <c r="P68" s="79"/>
    </row>
    <row r="69" spans="1:16" s="7" customFormat="1" ht="24.75" customHeight="1" outlineLevel="1" x14ac:dyDescent="0.25">
      <c r="A69" s="143">
        <v>22</v>
      </c>
      <c r="B69" s="64" t="s">
        <v>2691</v>
      </c>
      <c r="C69" s="65" t="s">
        <v>31</v>
      </c>
      <c r="D69" s="63" t="s">
        <v>2711</v>
      </c>
      <c r="E69" s="144">
        <v>43922</v>
      </c>
      <c r="F69" s="144">
        <v>44104</v>
      </c>
      <c r="G69" s="159">
        <f t="shared" si="4"/>
        <v>6.0666666666666664</v>
      </c>
      <c r="H69" s="64" t="s">
        <v>2718</v>
      </c>
      <c r="I69" s="63" t="s">
        <v>741</v>
      </c>
      <c r="J69" s="63" t="s">
        <v>754</v>
      </c>
      <c r="K69" s="66">
        <v>615623476</v>
      </c>
      <c r="L69" s="65" t="s">
        <v>1148</v>
      </c>
      <c r="M69" s="67">
        <v>1</v>
      </c>
      <c r="N69" s="65" t="s">
        <v>1151</v>
      </c>
      <c r="O69" s="65" t="s">
        <v>1148</v>
      </c>
      <c r="P69" s="79"/>
    </row>
    <row r="70" spans="1:16" s="7" customFormat="1" ht="24.75" customHeight="1" outlineLevel="1" x14ac:dyDescent="0.25">
      <c r="A70" s="143">
        <v>23</v>
      </c>
      <c r="B70" s="64" t="s">
        <v>2691</v>
      </c>
      <c r="C70" s="65" t="s">
        <v>31</v>
      </c>
      <c r="D70" s="63" t="s">
        <v>2712</v>
      </c>
      <c r="E70" s="144">
        <v>44127</v>
      </c>
      <c r="F70" s="144">
        <v>44180</v>
      </c>
      <c r="G70" s="159">
        <f t="shared" si="4"/>
        <v>1.7666666666666666</v>
      </c>
      <c r="H70" s="64" t="s">
        <v>2720</v>
      </c>
      <c r="I70" s="63" t="s">
        <v>741</v>
      </c>
      <c r="J70" s="63" t="s">
        <v>484</v>
      </c>
      <c r="K70" s="66">
        <v>110829523</v>
      </c>
      <c r="L70" s="65" t="s">
        <v>1148</v>
      </c>
      <c r="M70" s="67">
        <v>1</v>
      </c>
      <c r="N70" s="65" t="s">
        <v>2634</v>
      </c>
      <c r="O70" s="65" t="s">
        <v>1148</v>
      </c>
      <c r="P70" s="79"/>
    </row>
    <row r="71" spans="1:16" s="7" customFormat="1" ht="24.75" customHeight="1" outlineLevel="1" x14ac:dyDescent="0.25">
      <c r="A71" s="143">
        <v>24</v>
      </c>
      <c r="B71" s="64" t="s">
        <v>2691</v>
      </c>
      <c r="C71" s="65" t="s">
        <v>31</v>
      </c>
      <c r="D71" s="63" t="s">
        <v>2712</v>
      </c>
      <c r="E71" s="144">
        <v>44127</v>
      </c>
      <c r="F71" s="144">
        <v>44180</v>
      </c>
      <c r="G71" s="159">
        <f t="shared" si="4"/>
        <v>1.7666666666666666</v>
      </c>
      <c r="H71" s="64" t="s">
        <v>2721</v>
      </c>
      <c r="I71" s="63" t="s">
        <v>741</v>
      </c>
      <c r="J71" s="63" t="s">
        <v>744</v>
      </c>
      <c r="K71" s="66">
        <v>110829523</v>
      </c>
      <c r="L71" s="65" t="s">
        <v>1148</v>
      </c>
      <c r="M71" s="67">
        <v>1</v>
      </c>
      <c r="N71" s="65" t="s">
        <v>2634</v>
      </c>
      <c r="O71" s="65" t="s">
        <v>1148</v>
      </c>
      <c r="P71" s="79"/>
    </row>
    <row r="72" spans="1:16" s="7" customFormat="1" ht="24.75" customHeight="1" outlineLevel="1" x14ac:dyDescent="0.25">
      <c r="A72" s="143">
        <v>25</v>
      </c>
      <c r="B72" s="64" t="s">
        <v>2691</v>
      </c>
      <c r="C72" s="65" t="s">
        <v>31</v>
      </c>
      <c r="D72" s="63" t="s">
        <v>2713</v>
      </c>
      <c r="E72" s="144">
        <v>44129</v>
      </c>
      <c r="F72" s="144">
        <v>44180</v>
      </c>
      <c r="G72" s="159">
        <f t="shared" si="4"/>
        <v>1.7</v>
      </c>
      <c r="H72" s="64" t="s">
        <v>2721</v>
      </c>
      <c r="I72" s="63" t="s">
        <v>741</v>
      </c>
      <c r="J72" s="63" t="s">
        <v>743</v>
      </c>
      <c r="K72" s="66">
        <v>221659046</v>
      </c>
      <c r="L72" s="65" t="s">
        <v>1148</v>
      </c>
      <c r="M72" s="67">
        <v>1</v>
      </c>
      <c r="N72" s="65" t="s">
        <v>2634</v>
      </c>
      <c r="O72" s="65" t="s">
        <v>1148</v>
      </c>
      <c r="P72" s="79"/>
    </row>
    <row r="73" spans="1:16" s="7" customFormat="1" ht="24.75" customHeight="1" outlineLevel="1" x14ac:dyDescent="0.25">
      <c r="A73" s="143">
        <v>26</v>
      </c>
      <c r="B73" s="64" t="s">
        <v>2691</v>
      </c>
      <c r="C73" s="65" t="s">
        <v>31</v>
      </c>
      <c r="D73" s="63" t="s">
        <v>2713</v>
      </c>
      <c r="E73" s="144">
        <v>44129</v>
      </c>
      <c r="F73" s="144">
        <v>44180</v>
      </c>
      <c r="G73" s="159">
        <f t="shared" si="4"/>
        <v>1.7</v>
      </c>
      <c r="H73" s="64" t="s">
        <v>2721</v>
      </c>
      <c r="I73" s="63" t="s">
        <v>741</v>
      </c>
      <c r="J73" s="63" t="s">
        <v>754</v>
      </c>
      <c r="K73" s="66">
        <v>221659046</v>
      </c>
      <c r="L73" s="65" t="s">
        <v>1148</v>
      </c>
      <c r="M73" s="67">
        <v>1</v>
      </c>
      <c r="N73" s="65" t="s">
        <v>2634</v>
      </c>
      <c r="O73" s="65" t="s">
        <v>1148</v>
      </c>
      <c r="P73" s="79"/>
    </row>
    <row r="74" spans="1:16" s="7" customFormat="1" ht="24.75" customHeight="1" outlineLevel="1" x14ac:dyDescent="0.25">
      <c r="A74" s="143">
        <v>27</v>
      </c>
      <c r="B74" s="64" t="s">
        <v>2691</v>
      </c>
      <c r="C74" s="65" t="s">
        <v>31</v>
      </c>
      <c r="D74" s="120" t="s">
        <v>2739</v>
      </c>
      <c r="E74" s="144">
        <v>42003</v>
      </c>
      <c r="F74" s="144">
        <v>42369</v>
      </c>
      <c r="G74" s="159">
        <f t="shared" si="4"/>
        <v>12.2</v>
      </c>
      <c r="H74" s="121" t="s">
        <v>2695</v>
      </c>
      <c r="I74" s="63" t="s">
        <v>741</v>
      </c>
      <c r="J74" s="63" t="s">
        <v>761</v>
      </c>
      <c r="K74" s="66">
        <v>2988690685</v>
      </c>
      <c r="L74" s="65" t="s">
        <v>26</v>
      </c>
      <c r="M74" s="67">
        <v>0.6</v>
      </c>
      <c r="N74" s="65" t="s">
        <v>27</v>
      </c>
      <c r="O74" s="65" t="s">
        <v>26</v>
      </c>
      <c r="P74" s="79"/>
    </row>
    <row r="75" spans="1:16" s="7" customFormat="1" ht="24.75" customHeight="1" outlineLevel="1" x14ac:dyDescent="0.25">
      <c r="A75" s="143">
        <v>28</v>
      </c>
      <c r="B75" s="64" t="s">
        <v>2691</v>
      </c>
      <c r="C75" s="65" t="s">
        <v>31</v>
      </c>
      <c r="D75" s="63" t="s">
        <v>2739</v>
      </c>
      <c r="E75" s="144">
        <v>42003</v>
      </c>
      <c r="F75" s="144">
        <v>42369</v>
      </c>
      <c r="G75" s="159">
        <f t="shared" si="3"/>
        <v>12.2</v>
      </c>
      <c r="H75" s="64" t="s">
        <v>2695</v>
      </c>
      <c r="I75" s="63" t="s">
        <v>741</v>
      </c>
      <c r="J75" s="63" t="s">
        <v>760</v>
      </c>
      <c r="K75" s="66">
        <v>2988690685</v>
      </c>
      <c r="L75" s="65" t="s">
        <v>26</v>
      </c>
      <c r="M75" s="67">
        <v>0.6</v>
      </c>
      <c r="N75" s="65" t="s">
        <v>27</v>
      </c>
      <c r="O75" s="65" t="s">
        <v>26</v>
      </c>
      <c r="P75" s="79"/>
    </row>
    <row r="76" spans="1:16" s="7" customFormat="1" ht="24.75" customHeight="1" outlineLevel="1" x14ac:dyDescent="0.25">
      <c r="A76" s="143">
        <v>29</v>
      </c>
      <c r="B76" s="64" t="s">
        <v>2691</v>
      </c>
      <c r="C76" s="65" t="s">
        <v>31</v>
      </c>
      <c r="D76" s="63" t="s">
        <v>2739</v>
      </c>
      <c r="E76" s="144">
        <v>42003</v>
      </c>
      <c r="F76" s="144">
        <v>42369</v>
      </c>
      <c r="G76" s="159">
        <f t="shared" si="3"/>
        <v>12.2</v>
      </c>
      <c r="H76" s="64" t="s">
        <v>2695</v>
      </c>
      <c r="I76" s="63" t="s">
        <v>741</v>
      </c>
      <c r="J76" s="63" t="s">
        <v>746</v>
      </c>
      <c r="K76" s="66">
        <v>2988690685</v>
      </c>
      <c r="L76" s="65" t="s">
        <v>26</v>
      </c>
      <c r="M76" s="67">
        <v>0.6</v>
      </c>
      <c r="N76" s="65" t="s">
        <v>27</v>
      </c>
      <c r="O76" s="65" t="s">
        <v>26</v>
      </c>
      <c r="P76" s="79"/>
    </row>
    <row r="77" spans="1:16" s="7" customFormat="1" ht="24.75" customHeight="1" outlineLevel="1" x14ac:dyDescent="0.25">
      <c r="A77" s="143">
        <v>30</v>
      </c>
      <c r="B77" s="64" t="s">
        <v>2691</v>
      </c>
      <c r="C77" s="65" t="s">
        <v>31</v>
      </c>
      <c r="D77" s="63" t="s">
        <v>2740</v>
      </c>
      <c r="E77" s="144">
        <v>42003</v>
      </c>
      <c r="F77" s="144">
        <v>42369</v>
      </c>
      <c r="G77" s="159">
        <f t="shared" si="3"/>
        <v>12.2</v>
      </c>
      <c r="H77" s="64" t="s">
        <v>2695</v>
      </c>
      <c r="I77" s="63" t="s">
        <v>741</v>
      </c>
      <c r="J77" s="63" t="s">
        <v>90</v>
      </c>
      <c r="K77" s="66">
        <v>2773216450</v>
      </c>
      <c r="L77" s="65" t="s">
        <v>26</v>
      </c>
      <c r="M77" s="67">
        <v>0.6</v>
      </c>
      <c r="N77" s="65" t="s">
        <v>27</v>
      </c>
      <c r="O77" s="65" t="s">
        <v>1148</v>
      </c>
      <c r="P77" s="79"/>
    </row>
    <row r="78" spans="1:16" s="7" customFormat="1" ht="24.75" customHeight="1" outlineLevel="1" x14ac:dyDescent="0.25">
      <c r="A78" s="143">
        <v>31</v>
      </c>
      <c r="B78" s="64" t="s">
        <v>2691</v>
      </c>
      <c r="C78" s="65" t="s">
        <v>31</v>
      </c>
      <c r="D78" s="63" t="s">
        <v>2741</v>
      </c>
      <c r="E78" s="144">
        <v>42003</v>
      </c>
      <c r="F78" s="144">
        <v>42369</v>
      </c>
      <c r="G78" s="159">
        <f t="shared" si="3"/>
        <v>12.2</v>
      </c>
      <c r="H78" s="64" t="s">
        <v>2695</v>
      </c>
      <c r="I78" s="63" t="s">
        <v>741</v>
      </c>
      <c r="J78" s="63" t="s">
        <v>763</v>
      </c>
      <c r="K78" s="122">
        <v>1578699000</v>
      </c>
      <c r="L78" s="65" t="s">
        <v>26</v>
      </c>
      <c r="M78" s="67">
        <v>0.6</v>
      </c>
      <c r="N78" s="65" t="s">
        <v>27</v>
      </c>
      <c r="O78" s="65" t="s">
        <v>1148</v>
      </c>
      <c r="P78" s="79"/>
    </row>
    <row r="79" spans="1:16" s="7" customFormat="1" ht="24.75" customHeight="1" outlineLevel="1" x14ac:dyDescent="0.25">
      <c r="A79" s="143">
        <v>32</v>
      </c>
      <c r="B79" s="64" t="s">
        <v>2691</v>
      </c>
      <c r="C79" s="65" t="s">
        <v>31</v>
      </c>
      <c r="D79" s="63" t="s">
        <v>2741</v>
      </c>
      <c r="E79" s="144">
        <v>42003</v>
      </c>
      <c r="F79" s="144">
        <v>42369</v>
      </c>
      <c r="G79" s="159">
        <f t="shared" si="3"/>
        <v>12.2</v>
      </c>
      <c r="H79" s="64" t="s">
        <v>2695</v>
      </c>
      <c r="I79" s="63" t="s">
        <v>741</v>
      </c>
      <c r="J79" s="63" t="s">
        <v>749</v>
      </c>
      <c r="K79" s="66">
        <v>1578699000</v>
      </c>
      <c r="L79" s="65" t="s">
        <v>26</v>
      </c>
      <c r="M79" s="67">
        <v>0.6</v>
      </c>
      <c r="N79" s="65" t="s">
        <v>27</v>
      </c>
      <c r="O79" s="65" t="s">
        <v>1148</v>
      </c>
      <c r="P79" s="79"/>
    </row>
    <row r="80" spans="1:16" s="7" customFormat="1" ht="24.75" customHeight="1" outlineLevel="1" x14ac:dyDescent="0.25">
      <c r="A80" s="143">
        <v>33</v>
      </c>
      <c r="B80" s="64" t="s">
        <v>2691</v>
      </c>
      <c r="C80" s="65" t="s">
        <v>31</v>
      </c>
      <c r="D80" s="63" t="s">
        <v>2741</v>
      </c>
      <c r="E80" s="144">
        <v>42003</v>
      </c>
      <c r="F80" s="144">
        <v>42369</v>
      </c>
      <c r="G80" s="159">
        <f t="shared" si="3"/>
        <v>12.2</v>
      </c>
      <c r="H80" s="64" t="s">
        <v>2695</v>
      </c>
      <c r="I80" s="63" t="s">
        <v>741</v>
      </c>
      <c r="J80" s="63" t="s">
        <v>754</v>
      </c>
      <c r="K80" s="66">
        <v>1578699000</v>
      </c>
      <c r="L80" s="65" t="s">
        <v>26</v>
      </c>
      <c r="M80" s="67">
        <v>0.6</v>
      </c>
      <c r="N80" s="65" t="s">
        <v>27</v>
      </c>
      <c r="O80" s="65" t="s">
        <v>1148</v>
      </c>
      <c r="P80" s="79"/>
    </row>
    <row r="81" spans="1:16" s="7" customFormat="1" ht="24.75" customHeight="1" outlineLevel="1" x14ac:dyDescent="0.25">
      <c r="A81" s="143">
        <v>34</v>
      </c>
      <c r="B81" s="64" t="s">
        <v>2691</v>
      </c>
      <c r="C81" s="65" t="s">
        <v>31</v>
      </c>
      <c r="D81" s="63" t="s">
        <v>2741</v>
      </c>
      <c r="E81" s="144">
        <v>42003</v>
      </c>
      <c r="F81" s="144">
        <v>42369</v>
      </c>
      <c r="G81" s="159">
        <f t="shared" si="3"/>
        <v>12.2</v>
      </c>
      <c r="H81" s="64" t="s">
        <v>2695</v>
      </c>
      <c r="I81" s="63" t="s">
        <v>741</v>
      </c>
      <c r="J81" s="63" t="s">
        <v>766</v>
      </c>
      <c r="K81" s="66">
        <v>1578699000</v>
      </c>
      <c r="L81" s="65" t="s">
        <v>26</v>
      </c>
      <c r="M81" s="67">
        <v>0.6</v>
      </c>
      <c r="N81" s="65" t="s">
        <v>27</v>
      </c>
      <c r="O81" s="65" t="s">
        <v>1148</v>
      </c>
      <c r="P81" s="79"/>
    </row>
    <row r="82" spans="1:16" s="7" customFormat="1" ht="24.75" customHeight="1" outlineLevel="1" x14ac:dyDescent="0.25">
      <c r="A82" s="143">
        <v>35</v>
      </c>
      <c r="B82" s="64" t="s">
        <v>2691</v>
      </c>
      <c r="C82" s="65" t="s">
        <v>31</v>
      </c>
      <c r="D82" s="63" t="s">
        <v>2742</v>
      </c>
      <c r="E82" s="144">
        <v>42291</v>
      </c>
      <c r="F82" s="144">
        <v>42369</v>
      </c>
      <c r="G82" s="159">
        <f t="shared" si="3"/>
        <v>2.6</v>
      </c>
      <c r="H82" s="64" t="s">
        <v>2743</v>
      </c>
      <c r="I82" s="63" t="s">
        <v>741</v>
      </c>
      <c r="J82" s="63" t="s">
        <v>756</v>
      </c>
      <c r="K82" s="66">
        <v>56375400</v>
      </c>
      <c r="L82" s="65" t="s">
        <v>1148</v>
      </c>
      <c r="M82" s="67">
        <v>1</v>
      </c>
      <c r="N82" s="65" t="s">
        <v>27</v>
      </c>
      <c r="O82" s="65" t="s">
        <v>1148</v>
      </c>
      <c r="P82" s="79"/>
    </row>
    <row r="83" spans="1:16" s="7" customFormat="1" ht="24.75" customHeight="1" outlineLevel="1" x14ac:dyDescent="0.25">
      <c r="A83" s="143">
        <v>36</v>
      </c>
      <c r="B83" s="64" t="s">
        <v>2691</v>
      </c>
      <c r="C83" s="65" t="s">
        <v>31</v>
      </c>
      <c r="D83" s="63" t="s">
        <v>2744</v>
      </c>
      <c r="E83" s="144">
        <v>42398</v>
      </c>
      <c r="F83" s="144">
        <v>42674</v>
      </c>
      <c r="G83" s="159">
        <f t="shared" si="3"/>
        <v>9.1999999999999993</v>
      </c>
      <c r="H83" s="64" t="s">
        <v>2746</v>
      </c>
      <c r="I83" s="63" t="s">
        <v>741</v>
      </c>
      <c r="J83" s="63" t="s">
        <v>90</v>
      </c>
      <c r="K83" s="66">
        <v>2555631114</v>
      </c>
      <c r="L83" s="65" t="s">
        <v>1148</v>
      </c>
      <c r="M83" s="67">
        <v>1</v>
      </c>
      <c r="N83" s="65" t="s">
        <v>27</v>
      </c>
      <c r="O83" s="65" t="s">
        <v>26</v>
      </c>
      <c r="P83" s="79"/>
    </row>
    <row r="84" spans="1:16" s="7" customFormat="1" ht="24.75" customHeight="1" outlineLevel="1" x14ac:dyDescent="0.25">
      <c r="A84" s="143">
        <v>37</v>
      </c>
      <c r="B84" s="64" t="s">
        <v>2691</v>
      </c>
      <c r="C84" s="65" t="s">
        <v>31</v>
      </c>
      <c r="D84" s="63" t="s">
        <v>2745</v>
      </c>
      <c r="E84" s="144">
        <v>42401</v>
      </c>
      <c r="F84" s="144">
        <v>42674</v>
      </c>
      <c r="G84" s="159">
        <f t="shared" si="3"/>
        <v>9.1</v>
      </c>
      <c r="H84" s="64" t="s">
        <v>2746</v>
      </c>
      <c r="I84" s="63" t="s">
        <v>741</v>
      </c>
      <c r="J84" s="63" t="s">
        <v>749</v>
      </c>
      <c r="K84" s="66">
        <v>2285760804</v>
      </c>
      <c r="L84" s="65" t="s">
        <v>1148</v>
      </c>
      <c r="M84" s="67">
        <v>1</v>
      </c>
      <c r="N84" s="65" t="s">
        <v>27</v>
      </c>
      <c r="O84" s="65" t="s">
        <v>1148</v>
      </c>
      <c r="P84" s="79"/>
    </row>
    <row r="85" spans="1:16" s="7" customFormat="1" ht="24.75" customHeight="1" outlineLevel="1" x14ac:dyDescent="0.25">
      <c r="A85" s="143">
        <v>38</v>
      </c>
      <c r="B85" s="64" t="s">
        <v>2691</v>
      </c>
      <c r="C85" s="65" t="s">
        <v>31</v>
      </c>
      <c r="D85" s="63" t="s">
        <v>2745</v>
      </c>
      <c r="E85" s="144">
        <v>42401</v>
      </c>
      <c r="F85" s="144">
        <v>42674</v>
      </c>
      <c r="G85" s="159">
        <f t="shared" si="3"/>
        <v>9.1</v>
      </c>
      <c r="H85" s="64" t="s">
        <v>2746</v>
      </c>
      <c r="I85" s="63" t="s">
        <v>741</v>
      </c>
      <c r="J85" s="63" t="s">
        <v>754</v>
      </c>
      <c r="K85" s="66">
        <v>2285760804</v>
      </c>
      <c r="L85" s="65" t="s">
        <v>1148</v>
      </c>
      <c r="M85" s="67">
        <v>1</v>
      </c>
      <c r="N85" s="65" t="s">
        <v>27</v>
      </c>
      <c r="O85" s="65" t="s">
        <v>1148</v>
      </c>
      <c r="P85" s="79"/>
    </row>
    <row r="86" spans="1:16" s="7" customFormat="1" ht="24.75" customHeight="1" outlineLevel="1" x14ac:dyDescent="0.25">
      <c r="A86" s="143">
        <v>39</v>
      </c>
      <c r="B86" s="64" t="s">
        <v>2691</v>
      </c>
      <c r="C86" s="65" t="s">
        <v>31</v>
      </c>
      <c r="D86" s="63" t="s">
        <v>2745</v>
      </c>
      <c r="E86" s="144">
        <v>42401</v>
      </c>
      <c r="F86" s="144">
        <v>42674</v>
      </c>
      <c r="G86" s="159">
        <f t="shared" si="3"/>
        <v>9.1</v>
      </c>
      <c r="H86" s="64" t="s">
        <v>2746</v>
      </c>
      <c r="I86" s="63" t="s">
        <v>741</v>
      </c>
      <c r="J86" s="63" t="s">
        <v>763</v>
      </c>
      <c r="K86" s="66">
        <v>2285760804</v>
      </c>
      <c r="L86" s="65" t="s">
        <v>1148</v>
      </c>
      <c r="M86" s="67">
        <v>1</v>
      </c>
      <c r="N86" s="65" t="s">
        <v>27</v>
      </c>
      <c r="O86" s="65" t="s">
        <v>1148</v>
      </c>
      <c r="P86" s="79"/>
    </row>
    <row r="87" spans="1:16" s="7" customFormat="1" ht="24.75" customHeight="1" outlineLevel="1" x14ac:dyDescent="0.25">
      <c r="A87" s="143">
        <v>40</v>
      </c>
      <c r="B87" s="64" t="s">
        <v>2691</v>
      </c>
      <c r="C87" s="65" t="s">
        <v>31</v>
      </c>
      <c r="D87" s="63" t="s">
        <v>2745</v>
      </c>
      <c r="E87" s="144">
        <v>42401</v>
      </c>
      <c r="F87" s="144">
        <v>42674</v>
      </c>
      <c r="G87" s="159">
        <f t="shared" si="3"/>
        <v>9.1</v>
      </c>
      <c r="H87" s="64" t="s">
        <v>2746</v>
      </c>
      <c r="I87" s="63" t="s">
        <v>741</v>
      </c>
      <c r="J87" s="63" t="s">
        <v>766</v>
      </c>
      <c r="K87" s="66">
        <v>2285760804</v>
      </c>
      <c r="L87" s="65" t="s">
        <v>1148</v>
      </c>
      <c r="M87" s="67">
        <v>1</v>
      </c>
      <c r="N87" s="65" t="s">
        <v>27</v>
      </c>
      <c r="O87" s="65" t="s">
        <v>1148</v>
      </c>
      <c r="P87" s="79"/>
    </row>
    <row r="88" spans="1:16" s="7" customFormat="1" ht="24.75" customHeight="1" outlineLevel="1" x14ac:dyDescent="0.25">
      <c r="A88" s="143">
        <v>41</v>
      </c>
      <c r="B88" s="64" t="s">
        <v>2691</v>
      </c>
      <c r="C88" s="65" t="s">
        <v>31</v>
      </c>
      <c r="D88" s="63" t="s">
        <v>2747</v>
      </c>
      <c r="E88" s="144">
        <v>42398</v>
      </c>
      <c r="F88" s="144">
        <v>42674</v>
      </c>
      <c r="G88" s="159">
        <f t="shared" si="3"/>
        <v>9.1999999999999993</v>
      </c>
      <c r="H88" s="64" t="s">
        <v>2746</v>
      </c>
      <c r="I88" s="63" t="s">
        <v>741</v>
      </c>
      <c r="J88" s="63" t="s">
        <v>746</v>
      </c>
      <c r="K88" s="66">
        <v>2632152339</v>
      </c>
      <c r="L88" s="65" t="s">
        <v>1148</v>
      </c>
      <c r="M88" s="67">
        <v>1</v>
      </c>
      <c r="N88" s="65" t="s">
        <v>27</v>
      </c>
      <c r="O88" s="65" t="s">
        <v>1148</v>
      </c>
      <c r="P88" s="79"/>
    </row>
    <row r="89" spans="1:16" s="7" customFormat="1" ht="24.75" customHeight="1" outlineLevel="1" x14ac:dyDescent="0.25">
      <c r="A89" s="143">
        <v>42</v>
      </c>
      <c r="B89" s="64" t="s">
        <v>2691</v>
      </c>
      <c r="C89" s="65" t="s">
        <v>31</v>
      </c>
      <c r="D89" s="63" t="s">
        <v>2747</v>
      </c>
      <c r="E89" s="144">
        <v>42398</v>
      </c>
      <c r="F89" s="144">
        <v>42674</v>
      </c>
      <c r="G89" s="159">
        <f t="shared" si="3"/>
        <v>9.1999999999999993</v>
      </c>
      <c r="H89" s="64" t="s">
        <v>2746</v>
      </c>
      <c r="I89" s="63" t="s">
        <v>741</v>
      </c>
      <c r="J89" s="63" t="s">
        <v>761</v>
      </c>
      <c r="K89" s="66">
        <v>2632152339</v>
      </c>
      <c r="L89" s="65" t="s">
        <v>1148</v>
      </c>
      <c r="M89" s="67">
        <v>1</v>
      </c>
      <c r="N89" s="65" t="s">
        <v>27</v>
      </c>
      <c r="O89" s="65" t="s">
        <v>1148</v>
      </c>
      <c r="P89" s="79"/>
    </row>
    <row r="90" spans="1:16" s="7" customFormat="1" ht="24.75" customHeight="1" outlineLevel="1" x14ac:dyDescent="0.25">
      <c r="A90" s="143">
        <v>43</v>
      </c>
      <c r="B90" s="64" t="s">
        <v>2691</v>
      </c>
      <c r="C90" s="65" t="s">
        <v>31</v>
      </c>
      <c r="D90" s="63" t="s">
        <v>2748</v>
      </c>
      <c r="E90" s="144">
        <v>42399</v>
      </c>
      <c r="F90" s="144">
        <v>42674</v>
      </c>
      <c r="G90" s="159">
        <f t="shared" si="3"/>
        <v>9.1666666666666661</v>
      </c>
      <c r="H90" s="64" t="s">
        <v>2746</v>
      </c>
      <c r="I90" s="63" t="s">
        <v>741</v>
      </c>
      <c r="J90" s="63" t="s">
        <v>752</v>
      </c>
      <c r="K90" s="66">
        <v>481622109</v>
      </c>
      <c r="L90" s="65" t="s">
        <v>1148</v>
      </c>
      <c r="M90" s="67">
        <v>1</v>
      </c>
      <c r="N90" s="65" t="s">
        <v>27</v>
      </c>
      <c r="O90" s="65" t="s">
        <v>1148</v>
      </c>
      <c r="P90" s="79"/>
    </row>
    <row r="91" spans="1:16" s="7" customFormat="1" ht="24.75" customHeight="1" outlineLevel="1" x14ac:dyDescent="0.25">
      <c r="A91" s="142">
        <v>44</v>
      </c>
      <c r="B91" s="121" t="s">
        <v>2691</v>
      </c>
      <c r="C91" s="123" t="s">
        <v>31</v>
      </c>
      <c r="D91" s="120" t="s">
        <v>2748</v>
      </c>
      <c r="E91" s="144">
        <v>42399</v>
      </c>
      <c r="F91" s="144">
        <v>42674</v>
      </c>
      <c r="G91" s="159">
        <f t="shared" si="3"/>
        <v>9.1666666666666661</v>
      </c>
      <c r="H91" s="121" t="s">
        <v>2746</v>
      </c>
      <c r="I91" s="120" t="s">
        <v>741</v>
      </c>
      <c r="J91" s="120" t="s">
        <v>747</v>
      </c>
      <c r="K91" s="122">
        <v>481622109</v>
      </c>
      <c r="L91" s="123" t="s">
        <v>1148</v>
      </c>
      <c r="M91" s="116">
        <v>1</v>
      </c>
      <c r="N91" s="123" t="s">
        <v>27</v>
      </c>
      <c r="O91" s="123" t="s">
        <v>1148</v>
      </c>
      <c r="P91" s="79"/>
    </row>
    <row r="92" spans="1:16" s="7" customFormat="1" ht="24.75" customHeight="1" outlineLevel="1" x14ac:dyDescent="0.25">
      <c r="A92" s="142">
        <v>45</v>
      </c>
      <c r="B92" s="121" t="s">
        <v>2691</v>
      </c>
      <c r="C92" s="123" t="s">
        <v>31</v>
      </c>
      <c r="D92" s="120" t="s">
        <v>2748</v>
      </c>
      <c r="E92" s="144">
        <v>42399</v>
      </c>
      <c r="F92" s="144">
        <v>42674</v>
      </c>
      <c r="G92" s="159">
        <f t="shared" si="3"/>
        <v>9.1666666666666661</v>
      </c>
      <c r="H92" s="121" t="s">
        <v>2746</v>
      </c>
      <c r="I92" s="120" t="s">
        <v>741</v>
      </c>
      <c r="J92" s="120" t="s">
        <v>724</v>
      </c>
      <c r="K92" s="122">
        <v>481622109</v>
      </c>
      <c r="L92" s="123" t="s">
        <v>1148</v>
      </c>
      <c r="M92" s="116">
        <v>1</v>
      </c>
      <c r="N92" s="123" t="s">
        <v>27</v>
      </c>
      <c r="O92" s="123" t="s">
        <v>1148</v>
      </c>
      <c r="P92" s="79"/>
    </row>
    <row r="93" spans="1:16" s="7" customFormat="1" ht="24.75" customHeight="1" outlineLevel="1" x14ac:dyDescent="0.25">
      <c r="A93" s="142">
        <v>46</v>
      </c>
      <c r="B93" s="121" t="s">
        <v>2691</v>
      </c>
      <c r="C93" s="123" t="s">
        <v>31</v>
      </c>
      <c r="D93" s="120" t="s">
        <v>2749</v>
      </c>
      <c r="E93" s="144">
        <v>42682</v>
      </c>
      <c r="F93" s="144">
        <v>42719</v>
      </c>
      <c r="G93" s="159">
        <f t="shared" si="3"/>
        <v>1.2333333333333334</v>
      </c>
      <c r="H93" s="121" t="s">
        <v>2746</v>
      </c>
      <c r="I93" s="120" t="s">
        <v>741</v>
      </c>
      <c r="J93" s="120" t="s">
        <v>754</v>
      </c>
      <c r="K93" s="122">
        <v>173502581</v>
      </c>
      <c r="L93" s="123" t="s">
        <v>1148</v>
      </c>
      <c r="M93" s="116">
        <v>1</v>
      </c>
      <c r="N93" s="123" t="s">
        <v>27</v>
      </c>
      <c r="O93" s="123" t="s">
        <v>1148</v>
      </c>
      <c r="P93" s="79"/>
    </row>
    <row r="94" spans="1:16" s="7" customFormat="1" ht="24.75" customHeight="1" outlineLevel="1" x14ac:dyDescent="0.25">
      <c r="A94" s="142">
        <v>47</v>
      </c>
      <c r="B94" s="121" t="s">
        <v>2691</v>
      </c>
      <c r="C94" s="123" t="s">
        <v>31</v>
      </c>
      <c r="D94" s="120" t="s">
        <v>2750</v>
      </c>
      <c r="E94" s="144">
        <v>43313</v>
      </c>
      <c r="F94" s="144">
        <v>43449</v>
      </c>
      <c r="G94" s="159">
        <f t="shared" si="3"/>
        <v>4.5333333333333332</v>
      </c>
      <c r="H94" s="121" t="s">
        <v>2760</v>
      </c>
      <c r="I94" s="120" t="s">
        <v>741</v>
      </c>
      <c r="J94" s="120" t="s">
        <v>90</v>
      </c>
      <c r="K94" s="122">
        <v>681304309</v>
      </c>
      <c r="L94" s="123" t="s">
        <v>1148</v>
      </c>
      <c r="M94" s="116">
        <v>1</v>
      </c>
      <c r="N94" s="123" t="s">
        <v>27</v>
      </c>
      <c r="O94" s="123" t="s">
        <v>1148</v>
      </c>
      <c r="P94" s="79"/>
    </row>
    <row r="95" spans="1:16" s="7" customFormat="1" ht="24.75" customHeight="1" outlineLevel="1" x14ac:dyDescent="0.25">
      <c r="A95" s="143">
        <v>48</v>
      </c>
      <c r="B95" s="121" t="s">
        <v>2691</v>
      </c>
      <c r="C95" s="123" t="s">
        <v>31</v>
      </c>
      <c r="D95" s="120" t="s">
        <v>2751</v>
      </c>
      <c r="E95" s="144">
        <v>43405</v>
      </c>
      <c r="F95" s="144">
        <v>43434</v>
      </c>
      <c r="G95" s="159">
        <f t="shared" si="3"/>
        <v>0.96666666666666667</v>
      </c>
      <c r="H95" s="121" t="s">
        <v>2761</v>
      </c>
      <c r="I95" s="120" t="s">
        <v>741</v>
      </c>
      <c r="J95" s="120" t="s">
        <v>2767</v>
      </c>
      <c r="K95" s="122">
        <v>57866375</v>
      </c>
      <c r="L95" s="123" t="s">
        <v>1148</v>
      </c>
      <c r="M95" s="116">
        <v>1</v>
      </c>
      <c r="N95" s="123" t="s">
        <v>27</v>
      </c>
      <c r="O95" s="123" t="s">
        <v>1148</v>
      </c>
      <c r="P95" s="79"/>
    </row>
    <row r="96" spans="1:16" s="7" customFormat="1" ht="24.75" customHeight="1" outlineLevel="1" x14ac:dyDescent="0.25">
      <c r="A96" s="143">
        <v>49</v>
      </c>
      <c r="B96" s="121" t="s">
        <v>2691</v>
      </c>
      <c r="C96" s="123" t="s">
        <v>31</v>
      </c>
      <c r="D96" s="120" t="s">
        <v>2752</v>
      </c>
      <c r="E96" s="144">
        <v>43405</v>
      </c>
      <c r="F96" s="144">
        <v>43434</v>
      </c>
      <c r="G96" s="159">
        <f t="shared" si="3"/>
        <v>0.96666666666666667</v>
      </c>
      <c r="H96" s="121" t="s">
        <v>2762</v>
      </c>
      <c r="I96" s="120" t="s">
        <v>741</v>
      </c>
      <c r="J96" s="120" t="s">
        <v>2767</v>
      </c>
      <c r="K96" s="122">
        <v>82742155</v>
      </c>
      <c r="L96" s="123" t="s">
        <v>1148</v>
      </c>
      <c r="M96" s="116">
        <v>1</v>
      </c>
      <c r="N96" s="123" t="s">
        <v>27</v>
      </c>
      <c r="O96" s="123" t="s">
        <v>1148</v>
      </c>
      <c r="P96" s="79"/>
    </row>
    <row r="97" spans="1:16" s="7" customFormat="1" ht="24.75" customHeight="1" outlineLevel="1" x14ac:dyDescent="0.25">
      <c r="A97" s="143">
        <v>50</v>
      </c>
      <c r="B97" s="121" t="s">
        <v>2691</v>
      </c>
      <c r="C97" s="123" t="s">
        <v>31</v>
      </c>
      <c r="D97" s="120" t="s">
        <v>2753</v>
      </c>
      <c r="E97" s="144">
        <v>43405</v>
      </c>
      <c r="F97" s="144">
        <v>43434</v>
      </c>
      <c r="G97" s="159">
        <f t="shared" si="3"/>
        <v>0.96666666666666667</v>
      </c>
      <c r="H97" s="121" t="s">
        <v>2761</v>
      </c>
      <c r="I97" s="120" t="s">
        <v>741</v>
      </c>
      <c r="J97" s="120" t="s">
        <v>90</v>
      </c>
      <c r="K97" s="122">
        <v>277981162</v>
      </c>
      <c r="L97" s="123" t="s">
        <v>1148</v>
      </c>
      <c r="M97" s="116">
        <v>1</v>
      </c>
      <c r="N97" s="123" t="s">
        <v>27</v>
      </c>
      <c r="O97" s="123" t="s">
        <v>1148</v>
      </c>
      <c r="P97" s="79"/>
    </row>
    <row r="98" spans="1:16" s="7" customFormat="1" ht="24.75" customHeight="1" outlineLevel="1" x14ac:dyDescent="0.25">
      <c r="A98" s="143">
        <v>51</v>
      </c>
      <c r="B98" s="121" t="s">
        <v>2691</v>
      </c>
      <c r="C98" s="123" t="s">
        <v>31</v>
      </c>
      <c r="D98" s="120" t="s">
        <v>2754</v>
      </c>
      <c r="E98" s="144">
        <v>43450</v>
      </c>
      <c r="F98" s="144">
        <v>43921</v>
      </c>
      <c r="G98" s="159">
        <f t="shared" si="3"/>
        <v>15.7</v>
      </c>
      <c r="H98" s="121" t="s">
        <v>2763</v>
      </c>
      <c r="I98" s="120" t="s">
        <v>741</v>
      </c>
      <c r="J98" s="120" t="s">
        <v>2767</v>
      </c>
      <c r="K98" s="122">
        <v>124244105</v>
      </c>
      <c r="L98" s="123" t="s">
        <v>1148</v>
      </c>
      <c r="M98" s="116">
        <v>1</v>
      </c>
      <c r="N98" s="123" t="s">
        <v>27</v>
      </c>
      <c r="O98" s="123" t="s">
        <v>1148</v>
      </c>
      <c r="P98" s="79"/>
    </row>
    <row r="99" spans="1:16" s="7" customFormat="1" ht="24.75" customHeight="1" outlineLevel="1" x14ac:dyDescent="0.25">
      <c r="A99" s="143">
        <v>52</v>
      </c>
      <c r="B99" s="121" t="s">
        <v>2691</v>
      </c>
      <c r="C99" s="123" t="s">
        <v>31</v>
      </c>
      <c r="D99" s="120" t="s">
        <v>2755</v>
      </c>
      <c r="E99" s="144">
        <v>43450</v>
      </c>
      <c r="F99" s="144">
        <v>43921</v>
      </c>
      <c r="G99" s="159">
        <f t="shared" si="3"/>
        <v>15.7</v>
      </c>
      <c r="H99" s="121" t="s">
        <v>2764</v>
      </c>
      <c r="I99" s="120" t="s">
        <v>741</v>
      </c>
      <c r="J99" s="120" t="s">
        <v>90</v>
      </c>
      <c r="K99" s="122">
        <v>2211561652</v>
      </c>
      <c r="L99" s="123" t="s">
        <v>1148</v>
      </c>
      <c r="M99" s="116">
        <v>1</v>
      </c>
      <c r="N99" s="123" t="s">
        <v>27</v>
      </c>
      <c r="O99" s="123" t="s">
        <v>1148</v>
      </c>
      <c r="P99" s="79"/>
    </row>
    <row r="100" spans="1:16" s="7" customFormat="1" ht="24.75" customHeight="1" outlineLevel="1" x14ac:dyDescent="0.25">
      <c r="A100" s="143">
        <v>53</v>
      </c>
      <c r="B100" s="121" t="s">
        <v>2691</v>
      </c>
      <c r="C100" s="123" t="s">
        <v>31</v>
      </c>
      <c r="D100" s="120" t="s">
        <v>2756</v>
      </c>
      <c r="E100" s="144">
        <v>43483</v>
      </c>
      <c r="F100" s="144">
        <v>43822</v>
      </c>
      <c r="G100" s="159">
        <f t="shared" si="3"/>
        <v>11.3</v>
      </c>
      <c r="H100" s="121" t="s">
        <v>2761</v>
      </c>
      <c r="I100" s="120" t="s">
        <v>741</v>
      </c>
      <c r="J100" s="120" t="s">
        <v>90</v>
      </c>
      <c r="K100" s="122">
        <v>3165129655</v>
      </c>
      <c r="L100" s="123" t="s">
        <v>1148</v>
      </c>
      <c r="M100" s="116">
        <v>1</v>
      </c>
      <c r="N100" s="123" t="s">
        <v>27</v>
      </c>
      <c r="O100" s="123" t="s">
        <v>1148</v>
      </c>
      <c r="P100" s="79"/>
    </row>
    <row r="101" spans="1:16" s="7" customFormat="1" ht="24.75" customHeight="1" outlineLevel="1" x14ac:dyDescent="0.25">
      <c r="A101" s="143">
        <v>54</v>
      </c>
      <c r="B101" s="121" t="s">
        <v>2691</v>
      </c>
      <c r="C101" s="123" t="s">
        <v>31</v>
      </c>
      <c r="D101" s="120" t="s">
        <v>2757</v>
      </c>
      <c r="E101" s="144">
        <v>43483</v>
      </c>
      <c r="F101" s="144">
        <v>43822</v>
      </c>
      <c r="G101" s="159">
        <f t="shared" si="3"/>
        <v>11.3</v>
      </c>
      <c r="H101" s="121" t="s">
        <v>2765</v>
      </c>
      <c r="I101" s="120" t="s">
        <v>741</v>
      </c>
      <c r="J101" s="120" t="s">
        <v>2767</v>
      </c>
      <c r="K101" s="122">
        <v>647067288</v>
      </c>
      <c r="L101" s="123" t="s">
        <v>1148</v>
      </c>
      <c r="M101" s="116">
        <v>1</v>
      </c>
      <c r="N101" s="123" t="s">
        <v>27</v>
      </c>
      <c r="O101" s="123" t="s">
        <v>1148</v>
      </c>
      <c r="P101" s="79"/>
    </row>
    <row r="102" spans="1:16" s="7" customFormat="1" ht="24.75" customHeight="1" outlineLevel="1" x14ac:dyDescent="0.25">
      <c r="A102" s="143">
        <v>55</v>
      </c>
      <c r="B102" s="121" t="s">
        <v>2691</v>
      </c>
      <c r="C102" s="123" t="s">
        <v>31</v>
      </c>
      <c r="D102" s="120" t="s">
        <v>2758</v>
      </c>
      <c r="E102" s="144">
        <v>43488</v>
      </c>
      <c r="F102" s="144">
        <v>43822</v>
      </c>
      <c r="G102" s="159">
        <f t="shared" si="3"/>
        <v>11.133333333333333</v>
      </c>
      <c r="H102" s="121" t="s">
        <v>2766</v>
      </c>
      <c r="I102" s="120" t="s">
        <v>741</v>
      </c>
      <c r="J102" s="120" t="s">
        <v>2767</v>
      </c>
      <c r="K102" s="122">
        <v>679092155</v>
      </c>
      <c r="L102" s="123" t="s">
        <v>1148</v>
      </c>
      <c r="M102" s="116">
        <v>1</v>
      </c>
      <c r="N102" s="123" t="s">
        <v>27</v>
      </c>
      <c r="O102" s="123" t="s">
        <v>1148</v>
      </c>
      <c r="P102" s="79"/>
    </row>
    <row r="103" spans="1:16" s="7" customFormat="1" ht="24.75" customHeight="1" outlineLevel="1" x14ac:dyDescent="0.25">
      <c r="A103" s="143">
        <v>56</v>
      </c>
      <c r="B103" s="121" t="s">
        <v>2691</v>
      </c>
      <c r="C103" s="123" t="s">
        <v>31</v>
      </c>
      <c r="D103" s="120" t="s">
        <v>2722</v>
      </c>
      <c r="E103" s="144">
        <v>43880</v>
      </c>
      <c r="F103" s="144">
        <v>44196</v>
      </c>
      <c r="G103" s="159">
        <f t="shared" si="3"/>
        <v>10.533333333333333</v>
      </c>
      <c r="H103" s="121" t="s">
        <v>2728</v>
      </c>
      <c r="I103" s="120" t="s">
        <v>741</v>
      </c>
      <c r="J103" s="120" t="s">
        <v>2767</v>
      </c>
      <c r="K103" s="122">
        <v>581500056</v>
      </c>
      <c r="L103" s="123" t="s">
        <v>1148</v>
      </c>
      <c r="M103" s="116">
        <v>1</v>
      </c>
      <c r="N103" s="123" t="s">
        <v>2634</v>
      </c>
      <c r="O103" s="123" t="s">
        <v>1148</v>
      </c>
      <c r="P103" s="79"/>
    </row>
    <row r="104" spans="1:16" s="7" customFormat="1" ht="24.75" customHeight="1" outlineLevel="1" x14ac:dyDescent="0.25">
      <c r="A104" s="143">
        <v>57</v>
      </c>
      <c r="B104" s="121" t="s">
        <v>2691</v>
      </c>
      <c r="C104" s="123" t="s">
        <v>31</v>
      </c>
      <c r="D104" s="120" t="s">
        <v>2723</v>
      </c>
      <c r="E104" s="144">
        <v>43881</v>
      </c>
      <c r="F104" s="144">
        <v>44196</v>
      </c>
      <c r="G104" s="159">
        <f t="shared" si="3"/>
        <v>10.5</v>
      </c>
      <c r="H104" s="121" t="s">
        <v>2730</v>
      </c>
      <c r="I104" s="120" t="s">
        <v>741</v>
      </c>
      <c r="J104" s="120" t="s">
        <v>90</v>
      </c>
      <c r="K104" s="122">
        <v>2609848970</v>
      </c>
      <c r="L104" s="123" t="s">
        <v>1148</v>
      </c>
      <c r="M104" s="116">
        <v>1</v>
      </c>
      <c r="N104" s="123" t="s">
        <v>2634</v>
      </c>
      <c r="O104" s="123" t="s">
        <v>1148</v>
      </c>
      <c r="P104" s="79"/>
    </row>
    <row r="105" spans="1:16" s="7" customFormat="1" ht="24.75" customHeight="1" outlineLevel="1" x14ac:dyDescent="0.25">
      <c r="A105" s="143">
        <v>58</v>
      </c>
      <c r="B105" s="121" t="s">
        <v>2691</v>
      </c>
      <c r="C105" s="123" t="s">
        <v>31</v>
      </c>
      <c r="D105" s="120" t="s">
        <v>2723</v>
      </c>
      <c r="E105" s="144">
        <v>43881</v>
      </c>
      <c r="F105" s="144">
        <v>44196</v>
      </c>
      <c r="G105" s="159">
        <f t="shared" si="3"/>
        <v>10.5</v>
      </c>
      <c r="H105" s="121" t="s">
        <v>2730</v>
      </c>
      <c r="I105" s="120" t="s">
        <v>741</v>
      </c>
      <c r="J105" s="120" t="s">
        <v>753</v>
      </c>
      <c r="K105" s="122">
        <v>2609848970</v>
      </c>
      <c r="L105" s="123" t="s">
        <v>1148</v>
      </c>
      <c r="M105" s="116">
        <v>1</v>
      </c>
      <c r="N105" s="123" t="s">
        <v>2634</v>
      </c>
      <c r="O105" s="123" t="s">
        <v>1148</v>
      </c>
      <c r="P105" s="79"/>
    </row>
    <row r="106" spans="1:16" s="7" customFormat="1" ht="24.75" customHeight="1" outlineLevel="1" x14ac:dyDescent="0.25">
      <c r="A106" s="143">
        <v>59</v>
      </c>
      <c r="B106" s="64" t="s">
        <v>2691</v>
      </c>
      <c r="C106" s="65" t="s">
        <v>31</v>
      </c>
      <c r="D106" s="63" t="s">
        <v>2759</v>
      </c>
      <c r="E106" s="144">
        <v>43922</v>
      </c>
      <c r="F106" s="144">
        <v>44165</v>
      </c>
      <c r="G106" s="159">
        <f t="shared" si="3"/>
        <v>8.1</v>
      </c>
      <c r="H106" s="64" t="s">
        <v>2699</v>
      </c>
      <c r="I106" s="63" t="s">
        <v>741</v>
      </c>
      <c r="J106" s="63" t="s">
        <v>2767</v>
      </c>
      <c r="K106" s="66">
        <v>86322238</v>
      </c>
      <c r="L106" s="65" t="s">
        <v>1148</v>
      </c>
      <c r="M106" s="67">
        <v>1</v>
      </c>
      <c r="N106" s="65" t="s">
        <v>2634</v>
      </c>
      <c r="O106" s="65" t="s">
        <v>1148</v>
      </c>
      <c r="P106" s="79"/>
    </row>
    <row r="107" spans="1:16" s="7" customFormat="1" ht="24.75" customHeight="1" outlineLevel="1" x14ac:dyDescent="0.25">
      <c r="A107" s="143">
        <v>60</v>
      </c>
      <c r="B107" s="64" t="s">
        <v>2691</v>
      </c>
      <c r="C107" s="65" t="s">
        <v>31</v>
      </c>
      <c r="D107" s="63" t="s">
        <v>2724</v>
      </c>
      <c r="E107" s="144">
        <v>43880</v>
      </c>
      <c r="F107" s="144">
        <v>44196</v>
      </c>
      <c r="G107" s="159">
        <f t="shared" si="3"/>
        <v>10.533333333333333</v>
      </c>
      <c r="H107" s="64" t="s">
        <v>2731</v>
      </c>
      <c r="I107" s="63" t="s">
        <v>741</v>
      </c>
      <c r="J107" s="63" t="s">
        <v>2767</v>
      </c>
      <c r="K107" s="66">
        <v>685198622</v>
      </c>
      <c r="L107" s="65" t="s">
        <v>1148</v>
      </c>
      <c r="M107" s="67">
        <v>1</v>
      </c>
      <c r="N107" s="65" t="s">
        <v>2634</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2722</v>
      </c>
      <c r="E114" s="144">
        <v>43880</v>
      </c>
      <c r="F114" s="144">
        <v>44196</v>
      </c>
      <c r="G114" s="159">
        <f>IF(AND(E114&lt;&gt;"",F114&lt;&gt;""),((F114-E114)/30),"")</f>
        <v>10.533333333333333</v>
      </c>
      <c r="H114" s="121" t="s">
        <v>2728</v>
      </c>
      <c r="I114" s="120" t="s">
        <v>741</v>
      </c>
      <c r="J114" s="120" t="s">
        <v>754</v>
      </c>
      <c r="K114" s="122">
        <v>581500056</v>
      </c>
      <c r="L114" s="100">
        <f>+IF(AND(K114&gt;0,O114="Ejecución"),(K114/877802)*Tabla28[[#This Row],[% participación]],IF(AND(K114&gt;0,O114&lt;&gt;"Ejecución"),"-",""))</f>
        <v>662.45013795821842</v>
      </c>
      <c r="M114" s="123" t="s">
        <v>1148</v>
      </c>
      <c r="N114" s="172">
        <v>1</v>
      </c>
      <c r="O114" s="161" t="s">
        <v>1150</v>
      </c>
      <c r="P114" s="78"/>
    </row>
    <row r="115" spans="1:16" s="6" customFormat="1" ht="24.75" customHeight="1" x14ac:dyDescent="0.25">
      <c r="A115" s="142">
        <v>2</v>
      </c>
      <c r="B115" s="160" t="s">
        <v>2665</v>
      </c>
      <c r="C115" s="162" t="s">
        <v>31</v>
      </c>
      <c r="D115" s="63" t="s">
        <v>2690</v>
      </c>
      <c r="E115" s="144">
        <v>43881</v>
      </c>
      <c r="F115" s="144">
        <v>44196</v>
      </c>
      <c r="G115" s="159">
        <f t="shared" ref="G115:G116" si="5">IF(AND(E115&lt;&gt;"",F115&lt;&gt;""),((F115-E115)/30),"")</f>
        <v>10.5</v>
      </c>
      <c r="H115" s="64" t="s">
        <v>2729</v>
      </c>
      <c r="I115" s="63" t="s">
        <v>741</v>
      </c>
      <c r="J115" s="63" t="s">
        <v>744</v>
      </c>
      <c r="K115" s="68">
        <v>2382369969</v>
      </c>
      <c r="L115" s="100">
        <f>+IF(AND(K115&gt;0,O115="Ejecución"),(K115/877802)*Tabla28[[#This Row],[% participación]],IF(AND(K115&gt;0,O115&lt;&gt;"Ejecución"),"-",""))</f>
        <v>2714.0174766063419</v>
      </c>
      <c r="M115" s="65" t="s">
        <v>1148</v>
      </c>
      <c r="N115" s="172">
        <v>1</v>
      </c>
      <c r="O115" s="161" t="s">
        <v>1150</v>
      </c>
      <c r="P115" s="78"/>
    </row>
    <row r="116" spans="1:16" s="6" customFormat="1" ht="24.75" customHeight="1" x14ac:dyDescent="0.25">
      <c r="A116" s="142">
        <v>3</v>
      </c>
      <c r="B116" s="160" t="s">
        <v>2665</v>
      </c>
      <c r="C116" s="162" t="s">
        <v>31</v>
      </c>
      <c r="D116" s="63" t="s">
        <v>2723</v>
      </c>
      <c r="E116" s="144">
        <v>43881</v>
      </c>
      <c r="F116" s="144">
        <v>44196</v>
      </c>
      <c r="G116" s="159">
        <f t="shared" si="5"/>
        <v>10.5</v>
      </c>
      <c r="H116" s="64" t="s">
        <v>2730</v>
      </c>
      <c r="I116" s="63" t="s">
        <v>741</v>
      </c>
      <c r="J116" s="63" t="s">
        <v>90</v>
      </c>
      <c r="K116" s="68">
        <v>2609848970</v>
      </c>
      <c r="L116" s="100">
        <f>+IF(AND(K116&gt;0,O116="Ejecución"),(K116/877802)*Tabla28[[#This Row],[% participación]],IF(AND(K116&gt;0,O116&lt;&gt;"Ejecución"),"-",""))</f>
        <v>2973.1636177634591</v>
      </c>
      <c r="M116" s="65" t="s">
        <v>1148</v>
      </c>
      <c r="N116" s="172">
        <v>1</v>
      </c>
      <c r="O116" s="161" t="s">
        <v>1150</v>
      </c>
      <c r="P116" s="78"/>
    </row>
    <row r="117" spans="1:16" s="6" customFormat="1" ht="24.75" customHeight="1" outlineLevel="1" x14ac:dyDescent="0.25">
      <c r="A117" s="142">
        <v>4</v>
      </c>
      <c r="B117" s="160" t="s">
        <v>2665</v>
      </c>
      <c r="C117" s="162" t="s">
        <v>31</v>
      </c>
      <c r="D117" s="63" t="s">
        <v>2724</v>
      </c>
      <c r="E117" s="144">
        <v>43880</v>
      </c>
      <c r="F117" s="144">
        <v>44196</v>
      </c>
      <c r="G117" s="159">
        <f t="shared" ref="G117:G159" si="6">IF(AND(E117&lt;&gt;"",F117&lt;&gt;""),((F117-E117)/30),"")</f>
        <v>10.533333333333333</v>
      </c>
      <c r="H117" s="64" t="s">
        <v>2731</v>
      </c>
      <c r="I117" s="63" t="s">
        <v>741</v>
      </c>
      <c r="J117" s="63" t="s">
        <v>754</v>
      </c>
      <c r="K117" s="68">
        <v>685198622</v>
      </c>
      <c r="L117" s="100">
        <f>+IF(AND(K117&gt;0,O117="Ejecución"),(K117/877802)*Tabla28[[#This Row],[% participación]],IF(AND(K117&gt;0,O117&lt;&gt;"Ejecución"),"-",""))</f>
        <v>780.58448488383488</v>
      </c>
      <c r="M117" s="65" t="s">
        <v>1148</v>
      </c>
      <c r="N117" s="172">
        <v>1</v>
      </c>
      <c r="O117" s="161" t="s">
        <v>1150</v>
      </c>
      <c r="P117" s="78"/>
    </row>
    <row r="118" spans="1:16" s="7" customFormat="1" ht="24.75" customHeight="1" outlineLevel="1" x14ac:dyDescent="0.25">
      <c r="A118" s="143">
        <v>5</v>
      </c>
      <c r="B118" s="160" t="s">
        <v>2665</v>
      </c>
      <c r="C118" s="162" t="s">
        <v>31</v>
      </c>
      <c r="D118" s="63" t="s">
        <v>2725</v>
      </c>
      <c r="E118" s="144">
        <v>44168</v>
      </c>
      <c r="F118" s="144">
        <v>44773</v>
      </c>
      <c r="G118" s="159">
        <f t="shared" si="6"/>
        <v>20.166666666666668</v>
      </c>
      <c r="H118" s="64" t="s">
        <v>2732</v>
      </c>
      <c r="I118" s="63" t="s">
        <v>741</v>
      </c>
      <c r="J118" s="63" t="s">
        <v>754</v>
      </c>
      <c r="K118" s="68">
        <v>211742976</v>
      </c>
      <c r="L118" s="100">
        <f>+IF(AND(K118&gt;0,O118="Ejecución"),(K118/877802)*Tabla28[[#This Row],[% participación]],IF(AND(K118&gt;0,O118&lt;&gt;"Ejecución"),"-",""))</f>
        <v>241.21951875252051</v>
      </c>
      <c r="M118" s="65" t="s">
        <v>1148</v>
      </c>
      <c r="N118" s="172">
        <v>1</v>
      </c>
      <c r="O118" s="161" t="s">
        <v>1150</v>
      </c>
      <c r="P118" s="79"/>
    </row>
    <row r="119" spans="1:16" s="7" customFormat="1" ht="24.75" customHeight="1" outlineLevel="1" x14ac:dyDescent="0.25">
      <c r="A119" s="143">
        <v>6</v>
      </c>
      <c r="B119" s="160" t="s">
        <v>2665</v>
      </c>
      <c r="C119" s="162" t="s">
        <v>31</v>
      </c>
      <c r="D119" s="63" t="s">
        <v>2726</v>
      </c>
      <c r="E119" s="144">
        <v>44189</v>
      </c>
      <c r="F119" s="144">
        <v>44561</v>
      </c>
      <c r="G119" s="159">
        <f t="shared" si="6"/>
        <v>12.4</v>
      </c>
      <c r="H119" s="64" t="s">
        <v>2733</v>
      </c>
      <c r="I119" s="63" t="s">
        <v>1130</v>
      </c>
      <c r="J119" s="63" t="s">
        <v>1132</v>
      </c>
      <c r="K119" s="68">
        <v>564808650</v>
      </c>
      <c r="L119" s="100">
        <f>+IF(AND(K119&gt;0,O119="Ejecución"),(K119/877802)*Tabla28[[#This Row],[% participación]],IF(AND(K119&gt;0,O119&lt;&gt;"Ejecución"),"-",""))</f>
        <v>643.43513685318555</v>
      </c>
      <c r="M119" s="65" t="s">
        <v>1148</v>
      </c>
      <c r="N119" s="172">
        <v>1</v>
      </c>
      <c r="O119" s="161" t="s">
        <v>1150</v>
      </c>
      <c r="P119" s="79"/>
    </row>
    <row r="120" spans="1:16" s="7" customFormat="1" ht="24.75" customHeight="1" outlineLevel="1" x14ac:dyDescent="0.25">
      <c r="A120" s="143">
        <v>7</v>
      </c>
      <c r="B120" s="160" t="s">
        <v>2665</v>
      </c>
      <c r="C120" s="162" t="s">
        <v>31</v>
      </c>
      <c r="D120" s="63" t="s">
        <v>2727</v>
      </c>
      <c r="E120" s="144">
        <v>44189</v>
      </c>
      <c r="F120" s="144">
        <v>44561</v>
      </c>
      <c r="G120" s="159">
        <f t="shared" si="6"/>
        <v>12.4</v>
      </c>
      <c r="H120" s="64" t="s">
        <v>2734</v>
      </c>
      <c r="I120" s="63" t="s">
        <v>1078</v>
      </c>
      <c r="J120" s="63" t="s">
        <v>1086</v>
      </c>
      <c r="K120" s="68">
        <v>433726380</v>
      </c>
      <c r="L120" s="100">
        <f>+IF(AND(K120&gt;0,O120="Ejecución"),(K120/877802)*Tabla28[[#This Row],[% participación]],IF(AND(K120&gt;0,O120&lt;&gt;"Ejecución"),"-",""))</f>
        <v>494.1050259625747</v>
      </c>
      <c r="M120" s="65" t="s">
        <v>1148</v>
      </c>
      <c r="N120" s="172">
        <v>1</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c r="L121" s="100" t="str">
        <f>+IF(AND(K121&gt;0,O121="Ejecución"),(K121/877802)*Tabla28[[#This Row],[% participación]],IF(AND(K121&gt;0,O121&lt;&gt;"Ejecución"),"-",""))</f>
        <v/>
      </c>
      <c r="M121" s="65"/>
      <c r="N121" s="172" t="str">
        <f t="shared" ref="N121:N160" si="7">+IF(M121="No",1,IF(M121="Si","Ingrese %",""))</f>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c r="L122" s="100" t="str">
        <f>+IF(AND(K122&gt;0,O122="Ejecución"),(K122/877802)*Tabla28[[#This Row],[% participación]],IF(AND(K122&gt;0,O122&lt;&gt;"Ejecución"),"-",""))</f>
        <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c r="L123" s="100" t="str">
        <f>+IF(AND(K123&gt;0,O123="Ejecución"),(K123/877802)*Tabla28[[#This Row],[% participación]],IF(AND(K123&gt;0,O123&lt;&gt;"Ejecución"),"-",""))</f>
        <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c r="L124" s="100" t="str">
        <f>+IF(AND(K124&gt;0,O124="Ejecución"),(K124/877802)*Tabla28[[#This Row],[% participación]],IF(AND(K124&gt;0,O124&lt;&gt;"Ejecución"),"-",""))</f>
        <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c r="L125" s="100" t="str">
        <f>+IF(AND(K125&gt;0,O125="Ejecución"),(K125/877802)*Tabla28[[#This Row],[% participación]],IF(AND(K125&gt;0,O125&lt;&gt;"Ejecución"),"-",""))</f>
        <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c r="L126" s="100" t="str">
        <f>+IF(AND(K126&gt;0,O126="Ejecución"),(K126/877802)*Tabla28[[#This Row],[% participación]],IF(AND(K126&gt;0,O126&lt;&gt;"Ejecución"),"-",""))</f>
        <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c r="L127" s="100" t="str">
        <f>+IF(AND(K127&gt;0,O127="Ejecución"),(K127/877802)*Tabla28[[#This Row],[% participación]],IF(AND(K127&gt;0,O127&lt;&gt;"Ejecución"),"-",""))</f>
        <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c r="L128" s="100" t="str">
        <f>+IF(AND(K128&gt;0,O128="Ejecución"),(K128/877802)*Tabla28[[#This Row],[% participación]],IF(AND(K128&gt;0,O128&lt;&gt;"Ejecución"),"-",""))</f>
        <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c r="L129" s="100" t="str">
        <f>+IF(AND(K129&gt;0,O129="Ejecución"),(K129/877802)*Tabla28[[#This Row],[% participación]],IF(AND(K129&gt;0,O129&lt;&gt;"Ejecución"),"-",""))</f>
        <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c r="L130" s="100" t="str">
        <f>+IF(AND(K130&gt;0,O130="Ejecución"),(K130/877802)*Tabla28[[#This Row],[% participación]],IF(AND(K130&gt;0,O130&lt;&gt;"Ejecución"),"-",""))</f>
        <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c r="L131" s="100" t="str">
        <f>+IF(AND(K131&gt;0,O131="Ejecución"),(K131/877802)*Tabla28[[#This Row],[% participación]],IF(AND(K131&gt;0,O131&lt;&gt;"Ejecución"),"-",""))</f>
        <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c r="L132" s="100" t="str">
        <f>+IF(AND(K132&gt;0,O132="Ejecución"),(K132/877802)*Tabla28[[#This Row],[% participación]],IF(AND(K132&gt;0,O132&lt;&gt;"Ejecución"),"-",""))</f>
        <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c r="L133" s="100" t="str">
        <f>+IF(AND(K133&gt;0,O133="Ejecución"),(K133/877802)*Tabla28[[#This Row],[% participación]],IF(AND(K133&gt;0,O133&lt;&gt;"Ejecución"),"-",""))</f>
        <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c r="L134" s="100" t="str">
        <f>+IF(AND(K134&gt;0,O134="Ejecución"),(K134/877802)*Tabla28[[#This Row],[% participación]],IF(AND(K134&gt;0,O134&lt;&gt;"Ejecución"),"-",""))</f>
        <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c r="L135" s="100" t="str">
        <f>+IF(AND(K135&gt;0,O135="Ejecución"),(K135/877802)*Tabla28[[#This Row],[% participación]],IF(AND(K135&gt;0,O135&lt;&gt;"Ejecución"),"-",""))</f>
        <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c r="L136" s="100" t="str">
        <f>+IF(AND(K136&gt;0,O136="Ejecución"),(K136/877802)*Tabla28[[#This Row],[% participación]],IF(AND(K136&gt;0,O136&lt;&gt;"Ejecución"),"-",""))</f>
        <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c r="L137" s="100" t="str">
        <f>+IF(AND(K137&gt;0,O137="Ejecución"),(K137/877802)*Tabla28[[#This Row],[% participación]],IF(AND(K137&gt;0,O137&lt;&gt;"Ejecución"),"-",""))</f>
        <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c r="L138" s="100" t="str">
        <f>+IF(AND(K138&gt;0,O138="Ejecución"),(K138/877802)*Tabla28[[#This Row],[% participación]],IF(AND(K138&gt;0,O138&lt;&gt;"Ejecución"),"-",""))</f>
        <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c r="L139" s="100" t="str">
        <f>+IF(AND(K139&gt;0,O139="Ejecución"),(K139/877802)*Tabla28[[#This Row],[% participación]],IF(AND(K139&gt;0,O139&lt;&gt;"Ejecución"),"-",""))</f>
        <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c r="L140" s="100" t="str">
        <f>+IF(AND(K140&gt;0,O140="Ejecución"),(K140/877802)*Tabla28[[#This Row],[% participación]],IF(AND(K140&gt;0,O140&lt;&gt;"Ejecución"),"-",""))</f>
        <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c r="L141" s="100" t="str">
        <f>+IF(AND(K141&gt;0,O141="Ejecución"),(K141/877802)*Tabla28[[#This Row],[% participación]],IF(AND(K141&gt;0,O141&lt;&gt;"Ejecución"),"-",""))</f>
        <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c r="L142" s="100" t="str">
        <f>+IF(AND(K142&gt;0,O142="Ejecución"),(K142/877802)*Tabla28[[#This Row],[% participación]],IF(AND(K142&gt;0,O142&lt;&gt;"Ejecución"),"-",""))</f>
        <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c r="L143" s="100" t="str">
        <f>+IF(AND(K143&gt;0,O143="Ejecución"),(K143/877802)*Tabla28[[#This Row],[% participación]],IF(AND(K143&gt;0,O143&lt;&gt;"Ejecución"),"-",""))</f>
        <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c r="L144" s="100" t="str">
        <f>+IF(AND(K144&gt;0,O144="Ejecución"),(K144/877802)*Tabla28[[#This Row],[% participación]],IF(AND(K144&gt;0,O144&lt;&gt;"Ejecución"),"-",""))</f>
        <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c r="L145" s="100" t="str">
        <f>+IF(AND(K145&gt;0,O145="Ejecución"),(K145/877802)*Tabla28[[#This Row],[% participación]],IF(AND(K145&gt;0,O145&lt;&gt;"Ejecución"),"-",""))</f>
        <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c r="L146" s="100" t="str">
        <f>+IF(AND(K146&gt;0,O146="Ejecución"),(K146/877802)*Tabla28[[#This Row],[% participación]],IF(AND(K146&gt;0,O146&lt;&gt;"Ejecución"),"-",""))</f>
        <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c r="L147" s="100" t="str">
        <f>+IF(AND(K147&gt;0,O147="Ejecución"),(K147/877802)*Tabla28[[#This Row],[% participación]],IF(AND(K147&gt;0,O147&lt;&gt;"Ejecución"),"-",""))</f>
        <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c r="L148" s="100" t="str">
        <f>+IF(AND(K148&gt;0,O148="Ejecución"),(K148/877802)*Tabla28[[#This Row],[% participación]],IF(AND(K148&gt;0,O148&lt;&gt;"Ejecución"),"-",""))</f>
        <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c r="L149" s="100" t="str">
        <f>+IF(AND(K149&gt;0,O149="Ejecución"),(K149/877802)*Tabla28[[#This Row],[% participación]],IF(AND(K149&gt;0,O149&lt;&gt;"Ejecución"),"-",""))</f>
        <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c r="L150" s="100" t="str">
        <f>+IF(AND(K150&gt;0,O150="Ejecución"),(K150/877802)*Tabla28[[#This Row],[% participación]],IF(AND(K150&gt;0,O150&lt;&gt;"Ejecución"),"-",""))</f>
        <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c r="L151" s="100" t="str">
        <f>+IF(AND(K151&gt;0,O151="Ejecución"),(K151/877802)*Tabla28[[#This Row],[% participación]],IF(AND(K151&gt;0,O151&lt;&gt;"Ejecución"),"-",""))</f>
        <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c r="L152" s="100" t="str">
        <f>+IF(AND(K152&gt;0,O152="Ejecución"),(K152/877802)*Tabla28[[#This Row],[% participación]],IF(AND(K152&gt;0,O152&lt;&gt;"Ejecución"),"-",""))</f>
        <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c r="L153" s="100" t="str">
        <f>+IF(AND(K153&gt;0,O153="Ejecución"),(K153/877802)*Tabla28[[#This Row],[% participación]],IF(AND(K153&gt;0,O153&lt;&gt;"Ejecución"),"-",""))</f>
        <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c r="L154" s="100" t="str">
        <f>+IF(AND(K154&gt;0,O154="Ejecución"),(K154/877802)*Tabla28[[#This Row],[% participación]],IF(AND(K154&gt;0,O154&lt;&gt;"Ejecución"),"-",""))</f>
        <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c r="L155" s="100" t="str">
        <f>+IF(AND(K155&gt;0,O155="Ejecución"),(K155/877802)*Tabla28[[#This Row],[% participación]],IF(AND(K155&gt;0,O155&lt;&gt;"Ejecución"),"-",""))</f>
        <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c r="L156" s="100" t="str">
        <f>+IF(AND(K156&gt;0,O156="Ejecución"),(K156/877802)*Tabla28[[#This Row],[% participación]],IF(AND(K156&gt;0,O156&lt;&gt;"Ejecución"),"-",""))</f>
        <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c r="L157" s="100" t="str">
        <f>+IF(AND(K157&gt;0,O157="Ejecución"),(K157/877802)*Tabla28[[#This Row],[% participación]],IF(AND(K157&gt;0,O157&lt;&gt;"Ejecución"),"-",""))</f>
        <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c r="L158" s="100" t="str">
        <f>+IF(AND(K158&gt;0,O158="Ejecución"),(K158/877802)*Tabla28[[#This Row],[% participación]],IF(AND(K158&gt;0,O158&lt;&gt;"Ejecución"),"-",""))</f>
        <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c r="L159" s="100" t="str">
        <f>+IF(AND(K159&gt;0,O159="Ejecución"),(K159/877802)*Tabla28[[#This Row],[% participación]],IF(AND(K159&gt;0,O159&lt;&gt;"Ejecución"),"-",""))</f>
        <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1.6E-2</v>
      </c>
      <c r="G179" s="164">
        <f>IF(F179&gt;0,SUM(E179+F179),"")</f>
        <v>3.6000000000000004E-2</v>
      </c>
      <c r="H179" s="5"/>
      <c r="I179" s="190" t="s">
        <v>2671</v>
      </c>
      <c r="J179" s="190"/>
      <c r="K179" s="190"/>
      <c r="L179" s="190"/>
      <c r="M179" s="171">
        <v>2.1999999999999999E-2</v>
      </c>
      <c r="O179" s="8"/>
      <c r="Q179" s="19"/>
      <c r="R179" s="158">
        <f>IF(M179&gt;0,SUM(L179+M179),"")</f>
        <v>2.1999999999999999E-2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3.6000000000000004E-2</v>
      </c>
      <c r="D185" s="91" t="s">
        <v>2628</v>
      </c>
      <c r="E185" s="94">
        <f>+(C185*SUM(K20:K35))</f>
        <v>62067121.992000006</v>
      </c>
      <c r="F185" s="92"/>
      <c r="G185" s="93"/>
      <c r="H185" s="88"/>
      <c r="I185" s="90" t="s">
        <v>2627</v>
      </c>
      <c r="J185" s="165">
        <f>+SUM(M179:M183)</f>
        <v>2.1999999999999999E-2</v>
      </c>
      <c r="K185" s="235" t="s">
        <v>2628</v>
      </c>
      <c r="L185" s="235"/>
      <c r="M185" s="94">
        <f>+J185*(SUM(K20:K35))</f>
        <v>37929907.883999996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41541</v>
      </c>
      <c r="D193" s="5"/>
      <c r="E193" s="125">
        <v>3205</v>
      </c>
      <c r="F193" s="5"/>
      <c r="G193" s="5"/>
      <c r="H193" s="146" t="s">
        <v>2735</v>
      </c>
      <c r="J193" s="5"/>
      <c r="K193" s="126">
        <v>41208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t="s">
        <v>2737</v>
      </c>
      <c r="J212" s="27" t="s">
        <v>2623</v>
      </c>
      <c r="K212" s="146"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2020-12-29T17:03:49Z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