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45_900422366_CARGAR\"/>
    </mc:Choice>
  </mc:AlternateContent>
  <xr:revisionPtr revIDLastSave="0" documentId="13_ncr:1_{39D7A017-0BAD-445C-B36C-85AC1EE2A8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<sst xmlns="http://schemas.openxmlformats.org/spreadsheetml/2006/main" count="3587" uniqueCount="2798">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</sst>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85" zoomScaleNormal="85" zoomScaleSheetLayoutView="40" zoomScalePageLayoutView="40" workbookViewId="0">
      <selection activeCell="J207" sqref="J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208</v>
      </c>
      <c r="J20" s="150" t="s">
        <v>210</v>
      </c>
      <c r="K20" s="151">
        <v>976913847</v>
      </c>
      <c r="L20" s="152"/>
      <c r="M20" s="152">
        <v>44561</v>
      </c>
      <c r="N20" s="135">
        <f>+(M20-L20)/30</f>
        <v>1485.3666666666666</v>
      </c>
      <c r="O20" s="138"/>
      <c r="U20" s="134"/>
      <c r="V20" s="105">
        <f ca="1">NOW()</f>
        <v>44194.005391319442</v>
      </c>
      <c r="W20" s="105">
        <f ca="1">NOW()</f>
        <v>44194.005391319442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2783</v>
      </c>
      <c r="E114" s="145">
        <v>43882</v>
      </c>
      <c r="F114" s="145">
        <v>44196</v>
      </c>
      <c r="G114" s="160">
        <f>IF(AND(E114&lt;&gt;"",F114&lt;&gt;""),((F114-E114)/30),"")</f>
        <v>10.466666666666667</v>
      </c>
      <c r="H114" s="122" t="s">
        <v>2789</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2784</v>
      </c>
      <c r="E115" s="145" t="s">
        <v>2785</v>
      </c>
      <c r="F115" s="145" t="s">
        <v>2786</v>
      </c>
      <c r="G115" s="160">
        <f t="shared" ref="G115:G116" si="4">IF(AND(E115&lt;&gt;"",F115&lt;&gt;""),((F115-E115)/30),"")</f>
        <v>9.4333333333333336</v>
      </c>
      <c r="H115" s="64" t="s">
        <v>2790</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2787</v>
      </c>
      <c r="E116" s="145" t="s">
        <v>2785</v>
      </c>
      <c r="F116" s="145" t="s">
        <v>2786</v>
      </c>
      <c r="G116" s="160">
        <f t="shared" si="4"/>
        <v>9.4333333333333336</v>
      </c>
      <c r="H116" s="64" t="s">
        <v>2790</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2788</v>
      </c>
      <c r="E117" s="145" t="s">
        <v>2785</v>
      </c>
      <c r="F117" s="145" t="s">
        <v>2786</v>
      </c>
      <c r="G117" s="160">
        <f t="shared" ref="G117:G159" si="5">IF(AND(E117&lt;&gt;"",F117&lt;&gt;""),((F117-E117)/30),"")</f>
        <v>9.4333333333333336</v>
      </c>
      <c r="H117" s="64" t="s">
        <v>2791</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39076553.880000003</v>
      </c>
      <c r="F185" s="92"/>
      <c r="G185" s="93"/>
      <c r="H185" s="88"/>
      <c r="I185" s="90" t="s">
        <v>2627</v>
      </c>
      <c r="J185" s="166">
        <f>+SUM(M179:M183)</f>
        <v>0.02</v>
      </c>
      <c r="K185" s="202" t="s">
        <v>2628</v>
      </c>
      <c r="L185" s="202"/>
      <c r="M185" s="94">
        <f>+J185*(SUM(K20:K35))</f>
        <v>19538276.940000001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2792</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2792</v>
      </c>
      <c r="D212" s="21"/>
      <c r="G212" s="27" t="s">
        <v>2621</v>
      </c>
      <c r="H212" s="148" t="s">
        <v>2793</v>
      </c>
      <c r="J212" s="27" t="s">
        <v>2623</v>
      </c>
      <c r="K212" s="147" t="s">
        <v>2794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