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BOLIVAR - UT EDUCANDO BOLIVAR 2021\2021-13-10000230\"/>
    </mc:Choice>
  </mc:AlternateContent>
  <xr:revisionPtr revIDLastSave="0" documentId="13_ncr:1_{5D44A893-5F0A-42D7-B984-F5E645FDD05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<sst xmlns="http://schemas.openxmlformats.org/spreadsheetml/2006/main" count="4810" uniqueCount="2735">
  <si>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</si>
  <si>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</si>
  <si>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</si>
  <si>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</si>
  <si>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</si>
  <si>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</si>
  <si>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</si>
  <si>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</si>
  <si>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</si>
  <si>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</si>
  <si>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</si>
  <si>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</si>
  <si>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</si>
  <si>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</si>
  <si>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</si>
  <si>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</si>
  <si>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</si>
  <si>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</si>
  <si>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</si>
  <si>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</si>
  <si>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</si>
  <si>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</si>
  <si>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</si>
  <si>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</si>
  <si>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</si>
  <si>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</si>
  <si>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</si>
  <si>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</si>
  <si>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</si>
  <si>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</si>
  <si>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</si>
  <si>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</si>
  <si>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</si>
  <si>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</si>
  <si>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</si>
  <si>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</si>
  <si>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</si>
  <si>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</si>
  <si>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</si>
  <si>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</si>
  <si>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</si>
  <si>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</si>
  <si>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</si>
  <si>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</si>
  <si>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</si>
  <si>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</si>
  <si>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</si>
  <si>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</si>
  <si>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</si>
  <si>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</si>
  <si>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</si>
  <si>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</si>
  <si>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</si>
  <si>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</si>
  <si>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</si>
  <si>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</si>
  <si>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</si>
  <si>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</si>
  <si>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</si>
  <si>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</si>
  <si>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</si>
  <si>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</si>
  <si>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</si>
  <si>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</si>
  <si>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</si>
  <si>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</si>
  <si>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</si>
  <si>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</si>
  <si>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</si>
  <si>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</si>
  <si>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</si>
  <si>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</si>
  <si>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</si>
  <si>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</si>
  <si>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</si>
  <si>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</si>
  <si>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</si>
  <si>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</si>
  <si>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</si>
  <si>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</si>
  <si>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</si>
  <si>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</si>
  <si>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</si>
  <si>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</si>
  <si>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</si>
  <si>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</si>
  <si>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</si>
  <si>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</si>
  <si>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</si>
  <si>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</si>
  <si>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</si>
  <si>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</si>
  <si>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</si>
  <si>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</si>
  <si>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</si>
  <si>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</si>
  <si>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</si>
  <si>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</si>
  <si>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</si>
  <si>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</si>
  <si>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</si>
  <si>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</si>
  <si>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</si>
  <si>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</si>
  <si>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</si>
  <si>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</si>
  <si>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</si>
  <si>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</si>
  <si>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</si>
  <si>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</si>
  <si>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</si>
  <si>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</si>
  <si>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</si>
  <si>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</si>
  <si>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</si>
  <si>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</si>
  <si>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</si>
  <si>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</si>
  <si>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</si>
  <si>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</si>
  <si>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</si>
  <si>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</si>
  <si>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</si>
  <si>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</si>
  <si>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</si>
  <si>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</si>
  <si>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</si>
  <si>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</si>
  <si>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</si>
  <si>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</si>
  <si>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</si>
  <si>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</si>
  <si>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</si>
  <si>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</si>
  <si>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</si>
  <si>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</si>
  <si>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</si>
  <si>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</si>
  <si>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</si>
  <si>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</si>
  <si>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</si>
  <si>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</si>
  <si>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</si>
  <si>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</si>
  <si>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</si>
  <si>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</si>
  <si>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</si>
  <si>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</si>
  <si>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</si>
  <si>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</si>
  <si>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</si>
  <si>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</si>
  <si>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</si>
  <si>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</si>
  <si>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</si>
  <si>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</si>
  <si>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</si>
  <si>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</si>
  <si>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</si>
  <si>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</si>
  <si>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</si>
  <si>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</si>
  <si>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</si>
  <si>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</si>
  <si>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</si>
  <si>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</si>
  <si>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</si>
  <si>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</si>
  <si>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</si>
  <si>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</si>
  <si>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</si>
  <si>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</si>
  <si>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</si>
  <si>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</si>
  <si>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</si>
  <si>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</si>
  <si>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</si>
  <si>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</si>
  <si>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</si>
  <si>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</si>
  <si>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</si>
  <si>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</si>
  <si>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</si>
  <si>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</si>
  <si>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</si>
  <si>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</si>
  <si>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</si>
  <si>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</si>
  <si>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</si>
  <si>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</si>
  <si>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</si>
  <si>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</si>
  <si>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</si>
  <si>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</si>
  <si>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</si>
  <si>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</si>
  <si>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</si>
  <si>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</si>
  <si>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</si>
  <si>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</si>
  <si>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</si>
  <si>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</si>
  <si>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</si>
  <si>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</si>
  <si>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</si>
  <si>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</si>
  <si>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</si>
  <si>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</si>
  <si>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</si>
  <si>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</si>
  <si>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</si>
  <si>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</si>
  <si>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</si>
  <si>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</si>
  <si>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</si>
  <si>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</si>
  <si>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</si>
  <si>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</si>
  <si>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</si>
  <si>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</si>
  <si>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</si>
  <si>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</si>
  <si>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</si>
  <si>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</si>
  <si>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</si>
  <si>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</si>
  <si>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</si>
  <si>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</si>
  <si>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</si>
  <si>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</si>
  <si>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</si>
  <si>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</si>
  <si>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</si>
  <si>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</si>
  <si>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</si>
  <si>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</si>
  <si>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</si>
  <si>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</si>
  <si>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</si>
  <si>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</si>
  <si>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</si>
  <si>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</si>
  <si>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</si>
  <si>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</si>
  <si>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</si>
  <si>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</si>
  <si>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</si>
  <si>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</si>
  <si>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</si>
  <si>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</si>
  <si>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</si>
  <si>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</si>
  <si>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</si>
  <si>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</si>
  <si>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</si>
  <si>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</si>
  <si>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</si>
  <si>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</si>
  <si>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</si>
  <si>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</si>
  <si>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</si>
  <si>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</si>
  <si>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</si>
  <si>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</si>
  <si>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</si>
  <si>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</si>
  <si>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</si>
  <si>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</si>
  <si>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</si>
  <si>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</si>
  <si>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</si>
  <si>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</si>
  <si>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</si>
  <si>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</si>
  <si>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</si>
  <si>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</si>
  <si>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</si>
  <si>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</si>
  <si>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</si>
  <si>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</si>
  <si>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</si>
  <si>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</si>
  <si>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</si>
  <si>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</si>
  <si>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</si>
  <si>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</si>
  <si>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</si>
  <si>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</si>
  <si>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</si>
  <si>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</si>
  <si>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</si>
  <si>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</si>
  <si>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</si>
  <si>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</si>
  <si>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</si>
  <si>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</si>
  <si>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</si>
  <si>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</si>
  <si>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</si>
  <si>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</si>
  <si>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</si>
  <si>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</si>
  <si>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</si>
  <si>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</si>
  <si>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</si>
  <si>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</si>
  <si>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</si>
  <si>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</si>
  <si>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</si>
  <si>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</si>
  <si>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</si>
  <si>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</si>
  <si>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</si>
  <si>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</si>
  <si>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</si>
  <si>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</si>
  <si>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</si>
  <si>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</si>
  <si>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</si>
  <si>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</si>
  <si>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</si>
  <si>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</si>
  <si>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</si>
  <si>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</si>
  <si>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</si>
  <si>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</si>
  <si>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</si>
  <si>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</si>
  <si>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</si>
  <si>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</si>
  <si>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</si>
  <si>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</si>
  <si>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</si>
  <si>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</si>
  <si>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</si>
  <si>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</si>
  <si>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</si>
  <si>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</si>
  <si>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</si>
  <si>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</si>
  <si>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</si>
  <si>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</si>
  <si>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</si>
  <si>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</si>
  <si>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</si>
  <si>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</si>
  <si>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</si>
  <si>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</si>
  <si>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</si>
  <si>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</si>
  <si>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</si>
  <si>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</si>
  <si>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</si>
  <si>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</si>
  <si>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</si>
  <si>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</si>
  <si>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</si>
  <si>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</si>
  <si>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</si>
  <si>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</si>
  <si>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</si>
  <si>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</si>
  <si>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</si>
  <si>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</si>
  <si>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</si>
  <si>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</si>
  <si>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</si>
  <si>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</si>
  <si>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</si>
  <si>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</si>
  <si>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</si>
  <si>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</si>
  <si>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</si>
  <si>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</si>
  <si>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</si>
  <si>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</si>
  <si>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</si>
  <si>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</si>
  <si>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</si>
  <si>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</si>
  <si>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</si>
  <si>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</si>
  <si>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</si>
  <si>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</si>
  <si>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</si>
  <si>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</si>
  <si>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</si>
  <si>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</si>
  <si>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</si>
  <si>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</si>
  <si>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</si>
  <si>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</si>
  <si>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</si>
  <si>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</si>
  <si>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</si>
  <si>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</si>
  <si>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</si>
  <si>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</si>
  <si>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</si>
  <si>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</si>
  <si>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</si>
  <si>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</si>
  <si>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</si>
  <si>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</si>
  <si>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</si>
  <si>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</si>
  <si>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</si>
  <si>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</si>
  <si>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</si>
  <si>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</si>
  <si>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</si>
  <si>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</si>
  <si>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</si>
  <si>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</si>
  <si>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</si>
  <si>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</si>
  <si>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</si>
  <si>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</si>
  <si>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</si>
  <si>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</si>
  <si>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</si>
  <si>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</si>
  <si>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</si>
  <si>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</si>
  <si>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</si>
  <si>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</si>
  <si>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</si>
  <si>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</si>
  <si>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</si>
  <si>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</si>
  <si>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</si>
  <si>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</si>
  <si>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</si>
  <si>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</si>
  <si>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</si>
  <si>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</si>
  <si>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</si>
  <si>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</si>
  <si>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</si>
  <si>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</si>
  <si>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</si>
  <si>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</si>
  <si>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</si>
  <si>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</si>
  <si>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</si>
  <si>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</si>
  <si>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</si>
  <si>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</si>
  <si>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</si>
  <si>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</si>
  <si>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</si>
  <si>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</si>
  <si>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</si>
  <si>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</si>
  <si>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</si>
  <si>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</si>
  <si>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</si>
  <si>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</si>
  <si>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</si>
  <si>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</si>
  <si>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</si>
  <si>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</si>
  <si>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</si>
  <si>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</si>
  <si>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</si>
  <si>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</si>
  <si>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</si>
  <si>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</si>
  <si>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</si>
  <si>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</si>
  <si>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</si>
  <si>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</si>
  <si>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</si>
  <si>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</si>
  <si>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</si>
  <si>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</si>
  <si>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</si>
  <si>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</si>
  <si>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</si>
  <si>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</si>
  <si>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</si>
  <si>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</si>
  <si>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</si>
  <si>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</si>
  <si>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</si>
  <si>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</si>
  <si>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</si>
  <si>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</si>
  <si>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</si>
  <si>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</si>
  <si>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</si>
  <si>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</si>
  <si>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</si>
  <si>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</si>
  <si>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</si>
  <si>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</si>
  <si>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</si>
  <si>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</si>
  <si>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</si>
  <si>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</si>
  <si>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</si>
  <si>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</si>
  <si>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</si>
  <si>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</si>
  <si>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</si>
  <si>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</si>
  <si>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</si>
  <si>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</si>
  <si>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</si>
  <si>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</si>
  <si>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</si>
  <si>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</si>
  <si>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</si>
  <si>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</si>
  <si>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</si>
  <si>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</si>
  <si>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</si>
  <si>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</si>
  <si>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</si>
  <si>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</si>
  <si>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</si>
  <si>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</si>
  <si>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</si>
  <si>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</si>
  <si>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</si>
  <si>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</si>
  <si>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</si>
  <si>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</si>
  <si>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</si>
  <si>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</si>
  <si>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</si>
  <si>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</si>
  <si>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</si>
  <si>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</si>
  <si>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</si>
  <si>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</si>
  <si>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</si>
  <si>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</si>
  <si>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</si>
  <si>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</si>
  <si>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</si>
  <si>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</si>
  <si>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</si>
  <si>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</si>
  <si>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</si>
  <si>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</si>
  <si>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</si>
  <si>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</si>
  <si>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</si>
  <si>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</si>
  <si>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</si>
  <si>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</si>
  <si>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</si>
  <si>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</si>
  <si>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</si>
  <si>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</si>
  <si>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</si>
  <si>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</si>
  <si>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</si>
  <si>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</si>
  <si>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</si>
  <si>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</si>
  <si>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</si>
  <si>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</si>
  <si>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</si>
  <si>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</si>
  <si>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</si>
  <si>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</si>
  <si>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</si>
  <si>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</si>
  <si>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</si>
  <si>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</si>
  <si>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</si>
  <si>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</si>
  <si>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</si>
  <si>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</si>
  <si>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</si>
  <si>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</si>
  <si>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</si>
  <si>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</si>
  <si>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</si>
  <si>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</si>
  <si>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</si>
  <si>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</si>
  <si>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</si>
  <si>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</si>
  <si>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</si>
  <si>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</si>
  <si>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</si>
  <si>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</si>
  <si>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</si>
  <si>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</si>
  <si>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</si>
  <si>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</si>
  <si>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</si>
  <si>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</si>
  <si>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</si>
  <si>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</si>
  <si>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</si>
  <si>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</si>
  <si>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</si>
  <si>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</si>
  <si>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</si>
  <si>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</si>
  <si>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</si>
  <si>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</si>
  <si>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</si>
  <si>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</si>
  <si>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</si>
  <si>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</si>
  <si>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</si>
  <si>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</si>
  <si>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</si>
  <si>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</si>
  <si>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</si>
  <si>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</si>
  <si>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</si>
  <si>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</si>
  <si>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</si>
  <si>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</si>
  <si>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</si>
  <si>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</si>
  <si>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</si>
  <si>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</si>
  <si>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</si>
  <si>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</si>
  <si>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</si>
  <si>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</si>
  <si>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</si>
  <si>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</si>
  <si>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</si>
  <si>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</si>
  <si>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</si>
  <si>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</si>
  <si>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</si>
  <si>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</si>
  <si>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</si>
  <si>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</si>
  <si>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</si>
  <si>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</si>
  <si>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</si>
  <si>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</si>
  <si>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</si>
  <si>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</si>
  <si>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</si>
  <si>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</si>
  <si>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</si>
  <si>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</si>
  <si>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</si>
  <si>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</si>
  <si>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</si>
  <si>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</si>
  <si>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</si>
  <si>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</si>
  <si>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</si>
  <si>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</si>
  <si>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</si>
  <si>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</si>
  <si>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</si>
  <si>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</si>
  <si>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</si>
  <si>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</si>
  <si>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</si>
  <si>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</si>
  <si>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</si>
  <si>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</si>
  <si>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</si>
  <si>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</si>
  <si>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</si>
  <si>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</si>
  <si>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</si>
  <si>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</si>
  <si>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</si>
  <si>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</si>
  <si>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</si>
  <si>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</si>
  <si>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</si>
  <si>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</si>
  <si>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</si>
  <si>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</si>
  <si>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</si>
  <si>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</si>
  <si>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</si>
  <si>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</si>
  <si>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</si>
  <si>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</si>
  <si>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</si>
  <si>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</si>
  <si>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</si>
  <si>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</si>
  <si>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</si>
  <si>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</si>
  <si>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</si>
  <si>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</si>
  <si>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</si>
  <si>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</si>
  <si>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</si>
  <si>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</si>
  <si>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</si>
  <si>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</si>
  <si>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</si>
  <si>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</si>
  <si>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</si>
  <si>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</si>
  <si>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</si>
  <si>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</si>
  <si>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</si>
  <si>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</si>
  <si>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</si>
  <si>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</si>
  <si>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</si>
  <si>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</si>
  <si>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</si>
  <si>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</si>
  <si>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</si>
  <si>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</si>
  <si>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</si>
  <si>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</si>
  <si>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</si>
  <si>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</si>
  <si>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</si>
  <si>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</si>
  <si>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</si>
  <si>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</si>
  <si>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</si>
  <si>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</si>
  <si>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</si>
  <si>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</si>
  <si>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</si>
  <si>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</si>
  <si>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</si>
  <si>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</si>
  <si>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</si>
  <si>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</si>
  <si>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</si>
  <si>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</si>
  <si>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</si>
  <si>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</si>
  <si>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</si>
  <si>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</si>
  <si>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</si>
  <si>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</si>
  <si>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</si>
  <si>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</si>
  <si>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</si>
  <si>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</si>
  <si>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</si>
  <si>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</si>
  <si>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</si>
  <si>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</si>
  <si>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</si>
  <si>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</si>
  <si>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</si>
  <si>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</si>
  <si>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</si>
  <si>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</si>
  <si>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</si>
  <si>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</si>
  <si>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</si>
  <si>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</si>
  <si>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</si>
  <si>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</si>
  <si>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</si>
  <si>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</si>
  <si>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</si>
  <si>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</si>
  <si>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</si>
  <si>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</si>
  <si>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</si>
  <si>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</si>
  <si>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</si>
  <si>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</si>
  <si>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</si>
  <si>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</si>
  <si>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</si>
  <si>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</si>
  <si>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</si>
  <si>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</si>
  <si>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</si>
  <si>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</si>
  <si>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</si>
  <si>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</si>
  <si>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</si>
  <si>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</si>
  <si>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</si>
  <si>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</si>
  <si>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</si>
  <si>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</si>
  <si>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</si>
  <si>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</si>
  <si>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</si>
  <si>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</si>
  <si>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</si>
  <si>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</si>
  <si>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</si>
  <si>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</si>
  <si>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</si>
  <si>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</si>
  <si>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</si>
  <si>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</si>
  <si>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</si>
  <si>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</si>
  <si>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</si>
  <si>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</si>
  <si>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</si>
  <si>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</si>
  <si>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</si>
  <si>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</si>
  <si>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</si>
  <si>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</si>
  <si>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</si>
  <si>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</si>
  <si>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</si>
  <si>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</si>
  <si>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</si>
  <si>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</si>
  <si>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</si>
  <si>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</si>
  <si>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</si>
  <si>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</si>
  <si>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</si>
  <si>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</si>
  <si>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</si>
  <si>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</si>
  <si>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</si>
  <si>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</si>
  <si>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</si>
  <si>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</si>
  <si>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</si>
  <si>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</si>
  <si>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</si>
  <si>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</si>
  <si>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</si>
  <si>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</si>
  <si>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</si>
  <si>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</si>
  <si>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</si>
  <si>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</si>
  <si>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</si>
  <si>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</si>
  <si>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</si>
  <si>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</si>
  <si>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</si>
  <si>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</si>
  <si>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</si>
  <si>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</si>
  <si>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</si>
  <si>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</si>
  <si>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</si>
  <si>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</si>
  <si>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</si>
  <si>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</si>
  <si>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</si>
  <si>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</si>
  <si>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</si>
  <si>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</si>
  <si>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</si>
  <si>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</si>
  <si>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</si>
  <si>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</si>
  <si>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</si>
  <si>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</si>
  <si>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</si>
  <si>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</si>
  <si>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</si>
  <si>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</si>
  <si>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</si>
  <si>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</si>
  <si>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</si>
  <si>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</si>
  <si>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</si>
  <si>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</si>
  <si>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</si>
  <si>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</si>
  <si>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</si>
  <si>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</si>
  <si>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</si>
  <si>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</si>
  <si>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</si>
  <si>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</si>
  <si>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</si>
  <si>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</si>
  <si>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</si>
  <si>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</si>
  <si>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</si>
  <si>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</si>
  <si>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</si>
  <si>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</si>
  <si>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</si>
  <si>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</si>
  <si>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</si>
  <si>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</si>
  <si>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</si>
  <si>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</si>
  <si>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</si>
  <si>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</si>
  <si>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</si>
  <si>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</si>
  <si>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</si>
  <si>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</si>
  <si>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</si>
  <si>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</si>
  <si>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</si>
  <si>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</si>
  <si>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</si>
  <si>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</si>
  <si>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</si>
  <si>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</si>
  <si>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</si>
  <si>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</si>
  <si>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</si>
  <si>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</si>
  <si>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</si>
  <si>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</si>
  <si>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</si>
  <si>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</si>
  <si>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</si>
  <si>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</si>
  <si>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</si>
  <si>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</si>
  <si>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</si>
  <si>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</si>
  <si>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</si>
  <si>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</si>
  <si>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</si>
  <si>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</si>
  <si>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</si>
  <si>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</si>
  <si>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</si>
  <si>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</si>
  <si>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</si>
  <si>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</si>
  <si>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</si>
  <si>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</si>
  <si>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</si>
  <si>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</si>
  <si>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</si>
  <si>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</si>
  <si>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</si>
  <si>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</si>
  <si>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</si>
  <si>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</si>
  <si>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</si>
  <si>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</si>
  <si>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</si>
  <si>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</si>
  <si>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</si>
  <si>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</si>
  <si>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</si>
  <si>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</si>
  <si>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</si>
  <si>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</si>
  <si>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</si>
  <si>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</si>
  <si>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</si>
  <si>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</si>
  <si>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</si>
  <si>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</si>
  <si>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</si>
  <si>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</si>
  <si>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</si>
  <si>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</si>
  <si>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</si>
  <si>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</si>
  <si>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</si>
  <si>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</si>
  <si>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</si>
  <si>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</si>
  <si>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</si>
  <si>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</si>
  <si>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</si>
  <si>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</si>
  <si>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</si>
  <si>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</si>
  <si>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</si>
  <si>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</si>
  <si>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</si>
  <si>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</si>
  <si>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</si>
  <si>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</si>
  <si>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</si>
  <si>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</si>
  <si>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</si>
  <si>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</si>
  <si>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</si>
  <si>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</si>
  <si>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</si>
  <si>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</si>
  <si>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</si>
  <si>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</si>
  <si>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</si>
  <si>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</si>
  <si>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</si>
  <si>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</si>
  <si>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</si>
  <si>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</si>
  <si>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</si>
  <si>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</si>
  <si>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</si>
  <si>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</si>
  <si>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</si>
  <si>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</si>
  <si>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</si>
  <si>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</si>
  <si>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</si>
  <si>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</si>
  <si>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</si>
  <si>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</si>
  <si>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</si>
  <si>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</si>
  <si>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</si>
  <si>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</si>
  <si>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</si>
  <si>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</si>
  <si>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</si>
  <si>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</si>
  <si>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</si>
  <si>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</si>
  <si>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</si>
  <si>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</si>
  <si>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</si>
  <si>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</si>
  <si>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</si>
  <si>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</si>
  <si>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</si>
  <si>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</si>
  <si>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</si>
  <si>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</si>
  <si>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</si>
  <si>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</si>
  <si>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</si>
  <si>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</si>
  <si>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</si>
  <si>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</si>
  <si>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</si>
  <si>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</si>
  <si>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</si>
  <si>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</si>
  <si>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</si>
  <si>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</si>
  <si>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</si>
  <si>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</si>
  <si>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</si>
  <si>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</si>
  <si>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</si>
  <si>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</si>
  <si>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</si>
  <si>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</si>
  <si>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</si>
  <si>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</si>
  <si>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</si>
  <si>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</si>
  <si>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</si>
  <si>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</si>
  <si>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</si>
  <si>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</si>
  <si>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</si>
  <si>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</si>
  <si>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</si>
  <si>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</si>
  <si>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</si>
  <si>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</si>
  <si>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</si>
  <si>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</si>
  <si>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</si>
  <si>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</si>
  <si>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</si>
  <si>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</si>
  <si>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</si>
  <si>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</si>
  <si>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</si>
  <si>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</si>
  <si>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</si>
  <si>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</si>
  <si>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</si>
  <si>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</si>
  <si>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</si>
  <si>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</si>
  <si>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</si>
  <si>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</si>
  <si>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</si>
  <si>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</si>
  <si>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</si>
  <si>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</si>
  <si>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</si>
  <si>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</si>
  <si>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</si>
  <si>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</si>
  <si>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</si>
  <si>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</si>
  <si>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</si>
  <si>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</si>
  <si>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</si>
  <si>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</si>
  <si>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</si>
  <si>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</si>
  <si>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</si>
  <si>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</si>
  <si>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</si>
  <si>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</si>
  <si>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</si>
  <si>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</si>
  <si>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</si>
  <si>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</si>
  <si>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</si>
  <si>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</si>
  <si>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</si>
  <si>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</si>
  <si>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</si>
  <si>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</si>
  <si>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</si>
  <si>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</si>
  <si>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</si>
  <si>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</si>
  <si>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</si>
  <si>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</si>
  <si>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</si>
  <si>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</si>
  <si>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</si>
  <si>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</si>
  <si>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</si>
  <si>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</si>
  <si>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</si>
  <si>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</si>
  <si>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</si>
  <si>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</si>
  <si>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</si>
  <si>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</si>
  <si>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</si>
  <si>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</si>
  <si>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</si>
  <si>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</si>
  <si>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</si>
  <si>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</si>
  <si>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</si>
  <si>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</si>
  <si>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</si>
  <si>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</si>
  <si>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</si>
  <si>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</si>
  <si>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</si>
  <si>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</si>
  <si>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</si>
  <si>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</si>
  <si>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</si>
  <si>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</si>
  <si>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</si>
  <si>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</si>
  <si>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</si>
  <si>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</si>
  <si>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</si>
  <si>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</si>
  <si>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</si>
  <si>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</si>
  <si>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</si>
  <si>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</si>
  <si>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</si>
  <si>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</si>
  <si>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</si>
  <si>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</si>
  <si>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</si>
  <si>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</si>
  <si>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</si>
  <si>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</si>
  <si>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</si>
  <si>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</si>
  <si>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</si>
  <si>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</si>
  <si>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</si>
  <si>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</si>
  <si>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</si>
  <si>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</si>
  <si>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</si>
  <si>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</si>
  <si>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</si>
  <si>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</si>
  <si>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</si>
  <si>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</si>
  <si>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</si>
  <si>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</si>
  <si>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</si>
  <si>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</si>
  <si>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</si>
  <si>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</si>
  <si>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</si>
  <si>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</si>
  <si>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</si>
  <si>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</si>
  <si>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</si>
  <si>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</si>
  <si>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</si>
  <si>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</si>
  <si>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</si>
  <si>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</si>
  <si>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</si>
  <si>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</si>
  <si>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</si>
  <si>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</si>
  <si>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</si>
  <si>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</si>
  <si>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</si>
  <si>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</si>
  <si>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</si>
  <si>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</si>
  <si>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</si>
  <si>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</si>
  <si>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</si>
  <si>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</si>
  <si>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</si>
  <si>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</si>
  <si>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</si>
  <si>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</si>
  <si>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</si>
  <si>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</si>
  <si>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</si>
  <si>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</si>
  <si>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</si>
  <si>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</si>
  <si>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</si>
  <si>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</si>
  <si>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</si>
  <si>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</si>
  <si>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</si>
  <si>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</si>
  <si>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</si>
  <si>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</si>
  <si>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</si>
  <si>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</si>
  <si>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</si>
  <si>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</si>
  <si>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</si>
  <si>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</si>
  <si>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</si>
  <si>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</si>
  <si>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</si>
  <si>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</si>
  <si>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</si>
  <si>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</si>
  <si>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</si>
  <si>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</si>
  <si>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</si>
  <si>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</si>
  <si>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</si>
  <si>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</si>
  <si>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</si>
  <si>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</si>
  <si>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</si>
  <si>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</si>
  <si>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</si>
  <si>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</si>
  <si>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</si>
  <si>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</si>
  <si>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</si>
  <si>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</si>
  <si>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</si>
  <si>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</si>
  <si>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</si>
  <si>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</si>
  <si>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</si>
  <si>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</si>
  <si>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</si>
  <si>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</si>
  <si>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</si>
  <si>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</si>
  <si>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</si>
  <si>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</si>
  <si>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</si>
  <si>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</si>
  <si>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</si>
  <si>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</si>
  <si>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</si>
  <si>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</si>
  <si>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</si>
  <si>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</si>
  <si>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</si>
  <si>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</si>
  <si>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</si>
  <si>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</si>
  <si>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</si>
  <si>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</si>
  <si>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</si>
  <si>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</si>
  <si>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</si>
  <si>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</si>
  <si>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</si>
  <si>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</si>
  <si>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</si>
  <si>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</si>
  <si>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</si>
  <si>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</si>
  <si>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</si>
  <si>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</si>
  <si>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</si>
  <si>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</si>
  <si>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</si>
  <si>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</si>
  <si>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</si>
  <si>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</si>
  <si>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</si>
  <si>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</si>
  <si>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</si>
  <si>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</si>
  <si>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</si>
  <si>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</si>
  <si>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</si>
  <si>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</si>
  <si>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</si>
  <si>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</si>
  <si>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</si>
  <si>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</si>
  <si>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</si>
  <si>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</si>
  <si>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</si>
  <si>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</si>
  <si>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</si>
  <si>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</si>
  <si>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</si>
  <si>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</si>
  <si>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</si>
  <si>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</si>
  <si>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</si>
  <si>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</si>
  <si>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</si>
  <si>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</si>
  <si>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</si>
  <si>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</si>
  <si>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</si>
  <si>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</si>
  <si>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</si>
  <si>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</si>
  <si>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</si>
  <si>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</si>
  <si>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</si>
  <si>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</si>
  <si>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</si>
  <si>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</si>
  <si>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</si>
  <si>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</si>
  <si>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</si>
  <si>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</si>
  <si>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</si>
  <si>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</si>
  <si>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</si>
  <si>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</si>
  <si>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</si>
  <si>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</si>
  <si>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</si>
  <si>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</si>
  <si>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</si>
  <si>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</si>
  <si>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</si>
  <si>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</si>
  <si>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</si>
  <si>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</si>
  <si>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</si>
  <si>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</si>
  <si>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</si>
  <si>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</si>
  <si>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</si>
  <si>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</si>
  <si>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</si>
  <si>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</si>
  <si>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</si>
  <si>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</si>
  <si>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</si>
  <si>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</si>
  <si>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</si>
  <si>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</si>
  <si>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</si>
  <si>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</si>
  <si>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</si>
  <si>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</si>
  <si>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</si>
  <si>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</si>
  <si>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</si>
  <si>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</si>
  <si>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</si>
  <si>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</si>
  <si>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</si>
  <si>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</si>
  <si>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</si>
  <si>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</si>
  <si>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</si>
  <si>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</si>
  <si>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</si>
  <si>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</si>
  <si>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</si>
  <si>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</si>
  <si>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</si>
  <si>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</si>
  <si>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</si>
  <si>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</si>
  <si>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</si>
  <si>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</si>
  <si>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</si>
  <si>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</si>
  <si>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</si>
  <si>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</si>
  <si>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</si>
  <si>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</si>
  <si>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</si>
  <si>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</si>
  <si>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</si>
  <si>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</si>
  <si>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</si>
  <si>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</si>
  <si>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</si>
  <si>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</si>
  <si>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</si>
  <si>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</si>
  <si>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</si>
  <si>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</si>
  <si>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</si>
  <si>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</si>
  <si>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</si>
  <si>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</si>
  <si>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</si>
  <si>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</si>
  <si>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</si>
  <si>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</si>
  <si>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</si>
  <si>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</si>
  <si>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</si>
  <si>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</si>
  <si>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</si>
  <si>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</si>
  <si>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</si>
  <si>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</si>
  <si>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</si>
  <si>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</si>
  <si>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</si>
  <si>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</si>
  <si>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</si>
  <si>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</si>
  <si>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</si>
  <si>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</si>
  <si>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</si>
  <si>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</si>
  <si>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</si>
  <si>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</si>
  <si>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</si>
  <si>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</si>
  <si>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</si>
  <si>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</si>
  <si>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</si>
  <si>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</si>
  <si>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</si>
  <si>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</si>
  <si>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</si>
  <si>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</si>
  <si>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</si>
  <si>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</si>
  <si>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</si>
  <si>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</si>
  <si>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</si>
  <si>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</si>
  <si>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</si>
  <si>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</si>
  <si>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</si>
  <si>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</si>
  <si>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</si>
  <si>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</si>
  <si>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</si>
  <si>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</si>
  <si>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</si>
  <si>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</si>
  <si>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</si>
  <si>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</si>
  <si>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</si>
  <si>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</si>
  <si>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</si>
  <si>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</si>
  <si>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</si>
  <si>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</si>
  <si>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</si>
  <si>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</si>
  <si>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</si>
  <si>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</si>
  <si>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</si>
  <si>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</si>
  <si>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</si>
  <si>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</si>
  <si>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</si>
  <si>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</si>
  <si>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</si>
  <si>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</si>
  <si>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</si>
  <si>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</si>
  <si>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</si>
  <si>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</si>
  <si>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</si>
  <si>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</si>
  <si>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</si>
  <si>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</si>
  <si>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</si>
  <si>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</si>
  <si>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</si>
  <si>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</si>
  <si>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</si>
  <si>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</si>
  <si>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</si>
  <si>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</si>
  <si>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</si>
  <si>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</si>
  <si>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</si>
  <si>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</si>
  <si>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</si>
  <si>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</si>
  <si>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</si>
  <si>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</si>
  <si>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</si>
  <si>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</si>
  <si>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</si>
  <si>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</si>
  <si>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</si>
  <si>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</si>
  <si>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</si>
  <si>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</si>
  <si>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</si>
  <si>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</si>
  <si>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</si>
  <si>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</si>
  <si>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</si>
  <si>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</si>
  <si>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</si>
  <si>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</si>
  <si>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</si>
  <si>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</si>
  <si>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</si>
  <si>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</si>
  <si>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</si>
  <si>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</si>
  <si>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</si>
  <si>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</si>
  <si>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</si>
  <si>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</si>
  <si>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</si>
  <si>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</si>
  <si>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</si>
  <si>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</si>
  <si>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</si>
  <si>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</si>
  <si>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</si>
  <si>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</si>
  <si>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</si>
  <si>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</si>
  <si>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</si>
  <si>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</si>
  <si>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</si>
  <si>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</si>
  <si>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</si>
  <si>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</si>
  <si>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</si>
  <si>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</si>
  <si>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</si>
  <si>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</si>
  <si>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</si>
  <si>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</si>
  <si>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</si>
  <si>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</si>
  <si>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</si>
  <si>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</si>
  <si>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</si>
  <si>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</si>
  <si>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</si>
  <si>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</si>
  <si>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</si>
  <si>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</si>
  <si>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</si>
  <si>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</si>
  <si>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</si>
  <si>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</si>
  <si>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</si>
  <si>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</si>
  <si>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</si>
  <si>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</si>
  <si>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</si>
  <si>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</si>
  <si>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</si>
  <si>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</si>
  <si>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</si>
  <si>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</si>
  <si>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</si>
  <si>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</si>
  <si>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</si>
  <si>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</si>
  <si>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</si>
  <si>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</si>
  <si>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</si>
  <si>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</si>
  <si>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</si>
  <si>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</si>
  <si>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</si>
  <si>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</si>
  <si>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</si>
  <si>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</si>
  <si>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</si>
  <si>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</si>
  <si>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</si>
  <si>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</si>
  <si>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</si>
  <si>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</si>
  <si>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</si>
  <si>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</si>
  <si>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</si>
  <si>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</si>
  <si>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</si>
  <si>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</si>
  <si>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</si>
  <si>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</si>
  <si>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</si>
  <si>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</si>
  <si>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</si>
  <si>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</si>
  <si>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</si>
  <si>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</si>
  <si>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</si>
  <si>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</si>
  <si>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</si>
  <si>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</si>
  <si>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</si>
  <si>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</si>
  <si>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</si>
  <si>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</si>
  <si>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</si>
  <si>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</si>
  <si>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</si>
  <si>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</si>
  <si>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</si>
  <si>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</si>
  <si>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</si>
  <si>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</si>
  <si>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</si>
  <si>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</si>
  <si>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</si>
  <si>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</si>
  <si>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</si>
  <si>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</si>
  <si>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</si>
  <si>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</si>
  <si>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</si>
  <si>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</si>
  <si>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</si>
  <si>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</si>
  <si>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</si>
  <si>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</si>
  <si>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</si>
  <si>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</si>
  <si>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</si>
  <si>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</si>
  <si>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</si>
  <si>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</si>
  <si>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</si>
  <si>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</si>
  <si>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</si>
  <si>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</si>
  <si>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</si>
  <si>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</si>
  <si>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</si>
  <si>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</si>
  <si>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</si>
  <si>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</si>
  <si>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</si>
  <si>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</si>
  <si>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</si>
  <si>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</si>
  <si>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</si>
  <si>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</si>
  <si>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</si>
  <si>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</si>
  <si>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</si>
  <si>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</si>
  <si>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</si>
  <si>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</si>
  <si>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</si>
  <si>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</si>
  <si>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</si>
  <si>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</si>
  <si>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</si>
  <si>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</si>
  <si>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</si>
  <si>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</si>
  <si>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</si>
  <si>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</si>
  <si>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</si>
  <si>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</si>
  <si>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</si>
  <si>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</si>
  <si>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</si>
  <si>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</si>
  <si>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</si>
  <si>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</si>
  <si>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</si>
  <si>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</si>
  <si>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</si>
  <si>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</si>
  <si>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</si>
  <si>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</si>
  <si>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</si>
  <si>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</si>
  <si>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</si>
  <si>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</si>
  <si>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</si>
  <si>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</si>
  <si>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</si>
  <si>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</si>
  <si>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</si>
  <si>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</si>
  <si>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</si>
  <si>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</si>
  <si>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</si>
  <si>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</si>
  <si>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</si>
  <si>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</si>
  <si>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</si>
  <si>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</si>
  <si>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</si>
  <si>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</si>
  <si>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</si>
  <si>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</si>
  <si>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</si>
  <si>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</si>
  <si>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</si>
  <si>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</si>
  <si>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</si>
  <si>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</si>
  <si>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</si>
  <si>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</si>
  <si>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</si>
  <si>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</si>
  <si>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</si>
  <si>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</si>
  <si>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</si>
  <si>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</si>
  <si>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</si>
  <si>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</si>
  <si>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</si>
  <si>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</si>
  <si>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</si>
  <si>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</si>
  <si>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</si>
  <si>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</si>
  <si>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</si>
  <si>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</si>
  <si>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</si>
  <si>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</si>
  <si>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</si>
  <si>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</si>
  <si>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</si>
  <si>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</si>
  <si>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</si>
  <si>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</si>
  <si>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</si>
  <si>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</si>
  <si>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</si>
  <si>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</si>
  <si>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</si>
  <si>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</si>
  <si>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</si>
  <si>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</si>
  <si>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</si>
  <si>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</si>
  <si>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</si>
  <si>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</si>
  <si>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</si>
  <si>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</si>
  <si>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</si>
  <si>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</si>
  <si>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</si>
  <si>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</si>
  <si>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</si>
  <si>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</si>
  <si>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</si>
  <si>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</si>
  <si>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</si>
  <si>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</si>
  <si>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</si>
  <si>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</si>
  <si>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</si>
  <si>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</si>
  <si>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</si>
  <si>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</si>
  <si>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</si>
  <si>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</si>
  <si>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</si>
  <si>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</si>
  <si>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</si>
  <si>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</si>
  <si>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</si>
  <si>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</si>
  <si>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</si>
  <si>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</si>
  <si>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</si>
  <si>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</si>
  <si>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</si>
  <si>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</si>
  <si>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</si>
  <si>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</si>
  <si>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</si>
  <si>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</si>
  <si>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</si>
  <si>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</si>
  <si>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</si>
  <si>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</si>
  <si>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</si>
  <si>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</si>
  <si>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</si>
  <si>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</si>
  <si>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</si>
  <si>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</si>
  <si>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</si>
  <si>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</si>
  <si>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</si>
  <si>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</si>
  <si>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</si>
  <si>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</si>
  <si>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</si>
  <si>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</si>
  <si>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</si>
  <si>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</si>
  <si>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</si>
  <si>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</si>
  <si>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</si>
  <si>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</si>
  <si>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</si>
  <si>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</si>
  <si>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</si>
  <si>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</si>
  <si>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</si>
  <si>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</si>
  <si>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</si>
  <si>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</si>
  <si>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</si>
  <si>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</si>
  <si>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</si>
  <si>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</si>
  <si>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</si>
  <si>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</si>
  <si>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</si>
  <si>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</si>
  <si>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</si>
  <si>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</si>
  <si>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</si>
  <si>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</si>
  <si>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</si>
  <si>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</si>
  <si>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</si>
  <si>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</si>
  <si>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</si>
  <si>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</si>
  <si>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</si>
  <si>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</si>
  <si>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</si>
  <si>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</si>
  <si>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</si>
  <si>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</si>
  <si>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</si>
  <si>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</si>
  <si>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</si>
  <si>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</si>
  <si>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</si>
  <si>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</si>
  <si>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</si>
  <si>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</si>
  <si>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</si>
  <si>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</si>
  <si>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</si>
  <si>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</si>
  <si>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</si>
  <si>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</si>
  <si>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</si>
  <si>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</si>
  <si>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</si>
  <si>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</si>
  <si>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</si>
  <si>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</si>
  <si>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</si>
  <si>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</si>
  <si>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</si>
  <si>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</si>
  <si>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</si>
  <si>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</si>
  <si>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</si>
  <si>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</si>
  <si>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</si>
  <si>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</si>
  <si>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</si>
  <si>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</si>
  <si>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</si>
  <si>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</si>
  <si>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</si>
  <si>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</si>
  <si>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</si>
  <si>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</si>
  <si>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</si>
  <si>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</si>
  <si>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</si>
  <si>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</si>
  <si>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</si>
  <si>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</si>
  <si>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</si>
  <si>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</si>
  <si>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</si>
  <si>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</si>
  <si>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</si>
  <si>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</si>
  <si>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</si>
  <si>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</si>
  <si>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</si>
  <si>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</si>
  <si>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</si>
  <si>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</si>
  <si>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</si>
  <si>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</si>
  <si>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</si>
  <si>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</si>
  <si>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</si>
  <si>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</si>
  <si>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</si>
  <si>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</si>
  <si>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</si>
  <si>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</si>
  <si>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</si>
  <si>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</si>
  <si>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</si>
  <si>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</si>
  <si>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</si>
  <si>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</si>
  <si>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</si>
  <si>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</si>
  <si>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</si>
  <si>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</si>
  <si>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</si>
  <si>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</si>
  <si>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</si>
  <si>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</si>
  <si>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</si>
  <si>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</si>
  <si>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</si>
  <si>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</si>
  <si>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</si>
  <si>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</si>
  <si>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</si>
  <si>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</si>
  <si>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</si>
  <si>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</si>
  <si>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</si>
  <si>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</si>
  <si>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</si>
  <si>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</si>
  <si>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</si>
  <si>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</si>
  <si>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</si>
  <si>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</si>
  <si>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</si>
  <si>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</si>
  <si>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</si>
  <si>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</si>
  <si>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</si>
  <si>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</si>
  <si>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</si>
  <si>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</si>
  <si>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</si>
  <si>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</si>
  <si>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</si>
  <si>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</si>
  <si>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</si>
  <si>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</si>
  <si>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</si>
  <si>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</si>
  <si>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</si>
  <si>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</si>
  <si>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</si>
  <si>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</si>
  <si>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</si>
  <si>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</si>
  <si>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</si>
  <si>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</si>
  <si>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</si>
  <si>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</si>
  <si>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</si>
  <si>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</si>
  <si>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</si>
  <si>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</si>
  <si>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</si>
  <si>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</si>
  <si>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</si>
  <si>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</si>
  <si>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</si>
  <si>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</si>
  <si>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</si>
  <si>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</si>
  <si>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</si>
  <si>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</si>
  <si>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</si>
  <si>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</si>
  <si>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</si>
  <si>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</si>
  <si>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</si>
  <si>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</si>
  <si>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</si>
  <si>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</si>
  <si>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</si>
  <si>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</si>
  <si>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</si>
  <si>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</si>
  <si>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</si>
  <si>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</si>
  <si>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</si>
  <si>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</si>
  <si>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</si>
  <si>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</si>
  <si>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</si>
  <si>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</si>
  <si>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</si>
  <si>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</si>
  <si>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</si>
  <si>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</si>
  <si>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</si>
  <si>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</si>
  <si>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</si>
  <si>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</si>
  <si>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</si>
  <si>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</si>
  <si>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</si>
  <si>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</si>
  <si>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</si>
  <si>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</si>
  <si>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</si>
  <si>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</si>
  <si>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</si>
  <si>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</si>
  <si>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</si>
  <si>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</si>
  <si>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</si>
  <si>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</si>
  <si>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</si>
  <si>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</si>
  <si>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</si>
  <si>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</si>
  <si>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</si>
  <si>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</si>
  <si>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</si>
  <si>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</si>
  <si>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</si>
  <si>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</si>
  <si>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</si>
  <si>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</si>
  <si>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</si>
  <si>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</si>
  <si>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</si>
  <si>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</si>
  <si>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</si>
  <si>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</si>
  <si>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</si>
  <si>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</si>
  <si>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</si>
  <si>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</si>
  <si>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</si>
  <si>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</si>
  <si>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</si>
  <si>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</si>
  <si>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</si>
  <si>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</si>
  <si>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</si>
  <si>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</si>
  <si>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</si>
  <si>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</si>
  <si>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</si>
  <si>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</si>
  <si>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</si>
  <si>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</si>
  <si>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</si>
  <si>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</si>
  <si>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</si>
  <si>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</si>
  <si>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</si>
  <si>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</si>
  <si>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</si>
  <si>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</si>
  <si>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</si>
  <si>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</si>
  <si>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</si>
  <si>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</si>
  <si>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</si>
  <si>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</si>
  <si>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</si>
  <si>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</si>
  <si>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</si>
  <si>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</si>
  <si>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</si>
  <si>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</si>
  <si>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</si>
  <si>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</si>
  <si>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</si>
  <si>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</si>
  <si>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</si>
  <si>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</si>
  <si>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</si>
  <si>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</si>
  <si>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</si>
  <si>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</si>
  <si>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</si>
  <si>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</si>
  <si>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</si>
  <si>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</si>
  <si>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</si>
  <si>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</si>
  <si>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</si>
  <si>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</si>
  <si>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</si>
  <si>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</si>
  <si>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</si>
  <si>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</si>
  <si>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</si>
  <si>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</si>
  <si>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</si>
  <si>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</si>
  <si>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</si>
  <si>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</si>
  <si>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</si>
  <si>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</si>
  <si>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</si>
  <si>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</si>
  <si>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</si>
  <si>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</si>
  <si>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</si>
  <si>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</si>
  <si>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</si>
  <si>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</si>
  <si>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</si>
  <si>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</si>
  <si>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</si>
  <si>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</si>
  <si>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</si>
  <si>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</si>
  <si>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</si>
  <si>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</si>
  <si>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</si>
  <si>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</si>
  <si>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</si>
  <si>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</si>
  <si>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</si>
  <si>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</si>
  <si>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</si>
  <si>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</si>
  <si>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</si>
  <si>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</si>
  <si>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</si>
  <si>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</si>
  <si>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</si>
  <si>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</si>
  <si>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</si>
  <si>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</si>
  <si>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</si>
  <si>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</si>
  <si>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</si>
  <si>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</si>
  <si>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</si>
  <si>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</si>
  <si>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</si>
  <si>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</si>
  <si>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</si>
  <si>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</si>
  <si>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</si>
  <si>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</si>
  <si>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</si>
  <si>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</si>
  <si>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</si>
  <si>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</si>
  <si>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</si>
  <si>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</si>
  <si>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</si>
  <si>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</si>
  <si>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</si>
  <si>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</si>
  <si>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</si>
  <si>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</si>
  <si>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</si>
  <si>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</si>
  <si>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</si>
  <si>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</si>
  <si>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</si>
  <si>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</si>
  <si>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</si>
  <si>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</si>
  <si>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</si>
  <si>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</si>
  <si>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</si>
  <si>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</si>
  <si>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</si>
  <si>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</si>
  <si>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</si>
  <si>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</si>
  <si>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</si>
  <si>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</si>
  <si>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</si>
  <si>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</si>
  <si>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</si>
  <si>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</si>
  <si>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</si>
  <si>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</si>
  <si>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</si>
  <si>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</si>
  <si>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</si>
  <si>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</si>
  <si>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</si>
  <si>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</si>
  <si>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</si>
  <si>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</si>
  <si>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</si>
  <si>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</si>
  <si>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</si>
  <si>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</si>
  <si>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</si>
  <si>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</si>
  <si>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</si>
  <si>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</si>
  <si>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</si>
  <si>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</si>
  <si>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</si>
  <si>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</si>
  <si>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</si>
  <si>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</si>
  <si>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</si>
  <si>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</si>
  <si>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</si>
  <si>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</si>
  <si>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</si>
  <si>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</si>
  <si>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</si>
  <si>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</si>
  <si>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</si>
  <si>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</si>
  <si>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</si>
  <si>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</si>
  <si>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</si>
  <si>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</si>
  <si>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</si>
  <si>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</si>
  <si>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</si>
  <si>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</si>
  <si>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</si>
  <si>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</si>
  <si>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</si>
  <si>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</si>
  <si>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</si>
  <si>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</si>
  <si>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</si>
  <si>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</si>
  <si>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</si>
  <si>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</si>
  <si>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</si>
  <si>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</si>
  <si>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</si>
  <si>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</si>
  <si>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</si>
  <si>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</si>
  <si>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</si>
  <si>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</si>
  <si>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</si>
  <si>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</si>
  <si>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</si>
  <si>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</si>
  <si>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</si>
  <si>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</si>
  <si>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</si>
  <si>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</si>
  <si>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</si>
  <si>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</si>
  <si>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</si>
  <si>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</si>
  <si>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</si>
  <si>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</si>
  <si>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</si>
  <si>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</si>
  <si>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</si>
  <si>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</si>
  <si>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</si>
  <si>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</si>
  <si>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</si>
  <si>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</si>
  <si>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</si>
  <si>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</si>
  <si>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</si>
  <si>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</si>
  <si>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</si>
  <si>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</si>
  <si>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</si>
  <si>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</si>
  <si>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</si>
  <si>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</si>
  <si>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</si>
  <si>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</si>
  <si>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</si>
  <si>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</si>
  <si>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</si>
  <si>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</si>
  <si>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</si>
  <si>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</si>
  <si>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</si>
  <si>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</si>
  <si>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</si>
  <si>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</si>
  <si>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</si>
  <si>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</si>
  <si>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</si>
  <si>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</si>
  <si>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</si>
  <si>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</si>
  <si>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</si>
  <si>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</si>
  <si>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</si>
  <si>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</si>
  <si>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</si>
  <si>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</si>
  <si>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</si>
  <si>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</si>
  <si>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</si>
  <si>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</si>
  <si>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</si>
  <si>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</si>
  <si>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</si>
  <si>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</si>
  <si>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</si>
  <si>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</si>
  <si>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</si>
  <si>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</si>
  <si>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</si>
  <si>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</si>
  <si>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</si>
  <si>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</si>
  <si>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</si>
  <si>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</si>
  <si>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</si>
  <si>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</si>
  <si>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</si>
  <si>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</si>
  <si>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</si>
  <si>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</si>
  <si>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</si>
  <si>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</si>
  <si>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</si>
  <si>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</si>
  <si>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</si>
  <si>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</si>
  <si>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</si>
  <si>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</si>
  <si>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</si>
  <si>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</si>
  <si>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</si>
  <si>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</si>
  <si>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</si>
  <si>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</si>
  <si>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</si>
  <si>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</si>
  <si>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</si>
  <si>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</si>
  <si>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</si>
  <si>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</si>
  <si>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</si>
  <si>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</si>
  <si>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</si>
  <si>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</si>
  <si>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</si>
  <si>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</si>
  <si>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</si>
  <si>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</si>
  <si>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</si>
  <si>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</si>
  <si>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</si>
  <si>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</si>
  <si>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</si>
  <si>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</si>
  <si>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</si>
  <si>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</si>
  <si>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</si>
  <si>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</si>
  <si>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</si>
  <si>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</si>
  <si>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</si>
  <si>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</si>
  <si>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</si>
  <si>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</si>
  <si>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</si>
  <si>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</si>
  <si>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</si>
  <si>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</si>
  <si>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</si>
  <si>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</si>
  <si>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</si>
  <si>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</si>
  <si>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</si>
  <si>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</si>
  <si>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</si>
  <si>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</si>
  <si>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</si>
  <si>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</si>
  <si>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</si>
  <si>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</si>
  <si>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</si>
  <si>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</si>
  <si>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</si>
  <si>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</si>
  <si>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</si>
  <si>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</si>
  <si>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</si>
  <si>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</si>
  <si>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</si>
  <si>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</si>
  <si>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</si>
  <si>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</si>
  <si>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</si>
  <si>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</si>
  <si>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</si>
  <si>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</si>
  <si>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</si>
  <si>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</si>
  <si>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</si>
  <si>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</si>
  <si>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</si>
  <si>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</si>
  <si>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</si>
  <si>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</si>
  <si>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</si>
  <si>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</si>
  <si>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</si>
  <si>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</si>
  <si>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</si>
  <si>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</si>
  <si>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</si>
  <si>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</si>
  <si>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</si>
  <si>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</si>
  <si>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</si>
  <si>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</si>
  <si>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</si>
  <si>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</si>
  <si>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</si>
  <si>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</si>
  <si>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</si>
  <si>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</si>
  <si>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</si>
  <si>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</si>
  <si>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</si>
  <si>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</si>
  <si>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</si>
  <si>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</si>
  <si>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</si>
  <si>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</si>
  <si>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</si>
  <si>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</si>
  <si>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</si>
  <si>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</si>
  <si>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</si>
  <si>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</si>
  <si>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</si>
  <si>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</si>
  <si>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</si>
  <si>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</si>
  <si>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</si>
  <si>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</si>
  <si>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</si>
  <si>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</si>
  <si>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</si>
  <si>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</si>
  <si>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</si>
  <si>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</si>
  <si>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</si>
  <si>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</si>
  <si>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</si>
  <si>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</si>
  <si>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</si>
  <si>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</si>
  <si>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</si>
  <si>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</si>
  <si>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</si>
  <si>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</si>
  <si>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</si>
  <si>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</si>
  <si>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</si>
  <si>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</si>
  <si>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</si>
  <si>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</si>
  <si>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</si>
  <si>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</si>
  <si>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</si>
  <si>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</si>
  <si>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</si>
  <si>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</si>
  <si>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</si>
  <si>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</si>
  <si>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</si>
  <si>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</si>
  <si>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</si>
  <si>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</si>
  <si>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</si>
  <si>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</si>
  <si>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</si>
  <si>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</si>
  <si>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</si>
  <si>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</si>
  <si>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</si>
  <si>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</si>
  <si>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</si>
  <si>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</si>
  <si>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</si>
  <si>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</si>
  <si>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</si>
  <si>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</si>
  <si>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</si>
  <si>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</si>
  <si>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</si>
  <si>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</si>
  <si>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</si>
  <si>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</si>
  <si>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</si>
  <si>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</si>
  <si>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</si>
  <si>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</si>
  <si>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</si>
  <si>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</si>
  <si>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</si>
  <si>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</si>
  <si>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</si>
  <si>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</si>
  <si>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</si>
  <si>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</si>
  <si>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</si>
  <si>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</si>
  <si>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</si>
  <si>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</si>
  <si>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</si>
  <si>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</si>
  <si>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</si>
  <si>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</si>
  <si>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</si>
  <si>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</si>
  <si>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</si>
  <si>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</si>
  <si>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</si>
  <si>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</si>
  <si>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</si>
  <si>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</si>
  <si>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</si>
  <si>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</si>
  <si>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</si>
  <si>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</si>
  <si>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</si>
  <si>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</si>
  <si>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</si>
  <si>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</si>
  <si>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</si>
  <si>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</si>
  <si>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</si>
  <si>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</si>
  <si>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</si>
  <si>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</si>
  <si>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</si>
  <si>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</si>
  <si>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</si>
  <si>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</si>
  <si>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</si>
  <si>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</si>
  <si>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</si>
  <si>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</si>
  <si>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</si>
  <si>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</si>
  <si>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</si>
  <si>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</si>
  <si>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</si>
  <si>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</si>
  <si>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</si>
  <si>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</si>
  <si>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</si>
  <si>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</si>
  <si>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</si>
  <si>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</si>
  <si>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</si>
  <si>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</si>
  <si>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</si>
  <si>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</si>
  <si>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</si>
  <si>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</si>
  <si>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</si>
  <si>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</si>
  <si>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</si>
  <si>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</si>
  <si>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</si>
  <si>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</si>
  <si>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</si>
  <si>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</si>
  <si>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</si>
  <si>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</si>
  <si>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</si>
  <si>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</si>
  <si>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</si>
  <si>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</si>
  <si>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</si>
  <si>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</si>
  <si>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</si>
  <si>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</si>
  <si>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</si>
  <si>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</si>
  <si>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</si>
  <si>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</si>
  <si>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</si>
  <si>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</si>
  <si>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</si>
  <si>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</si>
  <si>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</si>
  <si>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</si>
  <si>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</si>
  <si>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</si>
  <si>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</si>
  <si>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</si>
  <si>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</si>
  <si>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</si>
  <si>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</si>
  <si>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</si>
  <si>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</si>
  <si>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</si>
  <si>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</si>
  <si>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</si>
  <si>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</si>
  <si>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</si>
  <si>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</si>
  <si>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</si>
  <si>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</si>
  <si>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</si>
  <si>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</si>
  <si>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</si>
  <si>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</si>
  <si>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</si>
  <si>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</si>
  <si>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</si>
  <si>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</si>
  <si>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</si>
  <si>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</si>
  <si>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</si>
  <si>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</si>
  <si>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</si>
  <si>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</si>
  <si>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</si>
  <si>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</si>
  <si>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</si>
  <si>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</si>
  <si>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</si>
  <si>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</si>
  <si>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</si>
  <si>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</si>
  <si>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</si>
  <si>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</si>
  <si>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</si>
  <si>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</si>
  <si>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</si>
  <si>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</si>
  <si>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</si>
  <si>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</si>
  <si>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</si>
  <si>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</si>
  <si>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</si>
  <si>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</si>
  <si>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</si>
  <si>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</si>
  <si>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</si>
  <si>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</si>
  <si>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</si>
  <si>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</si>
  <si>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</si>
  <si>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</si>
  <si>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</si>
  <si>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</si>
  <si>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</si>
  <si>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</si>
  <si>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</si>
  <si>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</si>
  <si>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</si>
  <si>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</si>
  <si>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</si>
  <si>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</si>
  <si>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EDUCANDO BOLIVAR 2021</t>
  </si>
  <si>
    <t>FUNDACION PARA EL DASARROLLO Y LA CONSTRUCCION EN COLOMBIA</t>
  </si>
  <si>
    <t>F-010-2011</t>
  </si>
  <si>
    <t>Prestar los servicios de educación inicial y cuidado dirigidos a 670 niños y niñas en edades de 0 a 5 años o hasta su ingreso al sistema educativo formal, pertenecientes a familias vulnerables de los municipios Cartagena, El Carmen de Bolívar, Magangué, Marialabaja, Mompós, Norosí, Regidor, Río Viejo y Santa Rosa Sur en el departamento de Bolívar.</t>
  </si>
  <si>
    <t>FUNDACION MILAGROS</t>
  </si>
  <si>
    <t>FM-021-2014</t>
  </si>
  <si>
    <t>Desarrollar una estrategia de educación inicial y cuidado dirigidos a 320 niños y niñas en edades de 0 a 5 años o hasta su ingreso al sistema educativo formal, pertenecientes a familias vulnerables caracterizados en los niveles 1 y 2 del SISBEN de los municipios de Cartagena, El Carmen de Bolívar, Magangué, Marialabaja, Mompós, Norosí, Regidor, Río Viejo y San Juan Nepomuceno en el departamento de Bolívar.</t>
  </si>
  <si>
    <t>CORPORACION MULTISECTORIAL DESARROLLO Y PAZ (CODESOPAZ)</t>
  </si>
  <si>
    <t>C-020-2018</t>
  </si>
  <si>
    <t>FUNDACION INTERSECTORIAL CRECER</t>
  </si>
  <si>
    <t>FIC-036-2019</t>
  </si>
  <si>
    <t>Llevar a cabo los procesos de educación inicial y cuidado dirigidos a 380 niños y niñas en edades de 0 a 5 años o hasta su ingreso al sistema educativo formal caracterizados en los niveles 1 y 2 del SISBEN de los municipios de Municipios de Cartagena, El Carmen de Bolívar, El Guamo, Magangué, Marialabaja, Mompox, Norosí, Regidor, Río Viejo, San Fernando y Zambrano en el departamento de Bolívar.</t>
  </si>
  <si>
    <t>GINA MARCELA ARIAS SIERRA</t>
  </si>
  <si>
    <t>PARQUE INDUSTRIAL TERNERA 2 BODEGA i3</t>
  </si>
  <si>
    <t>3135998409 - 3017070442</t>
  </si>
  <si>
    <t>P. IND TERNERA 2 B i3</t>
  </si>
  <si>
    <t>agroambiente.ong@hotmail.com</t>
  </si>
  <si>
    <t>U.T. EDUCANDO BOLIVAR 2020</t>
  </si>
  <si>
    <t>788-03/0086-2006-SED</t>
  </si>
  <si>
    <t>Prestación del servicio público educativo hasta por el numero de estudiantes relacionados como beneficiarios en la base de datos de la oficina de cobertura de la secretaria de educación distrital y consignados en el Anexo 1 del presente contrato, en el establecimiento educativo denominado Centro Educativo Mi Abuelo y Yo.</t>
  </si>
  <si>
    <t>NO</t>
  </si>
  <si>
    <t>7-152-039-2007</t>
  </si>
  <si>
    <t>Prestación del servicio público educativo en el Establecimiento Educativo denominado CENTRO EDUCATIVO MI ABUELO Y YO, hasta por el numero de 303 estudiantes, de conformidad con la capacidad instalada de la sede principal de funciona el barrio Olaya herrera Cra. 67 No. 32b-60 sector puntilla, debidamente aprobada por la secretaria de educación distrital.</t>
  </si>
  <si>
    <t>7-34-395-060-2008</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</si>
  <si>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</si>
  <si>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7-108-008-2009</t>
  </si>
  <si>
    <t>Prestación del servicio público educativo en el Establecimiento Educativo denominado CENTRO EDUCATIVO MI ABUELO Y YO, hasta por el numero de 223 estudiantes, de conformidad con la capacidad instalada, debidamente aprobada por la secretaria de educación distrital.</t>
  </si>
  <si>
    <t>7-38-187-2010</t>
  </si>
  <si>
    <t>Prestación del servicio público educativo en el Establecimiento Educativo denominado ALBERTO JIMENEZ FUENTES (ANTIGUO CENTRO EDUCATIVO MI ABUELO Y YO), hasta por el numero de 332 estudiantes, de conformidad con la capacidad máxima de la sede principal, debidamente aprobada por la secretaria de educación distrital.</t>
  </si>
  <si>
    <t>7-750-205-2011</t>
  </si>
  <si>
    <t>Prestación del servicio público educativo en el Establecimiento Educativo denominado ALBERTO JIMENEZ FUENTES hasta por el numero de 437 estudiantes, de conformidad con la capacidad máxima de la sede principal, debidamente aprobada por la secretaria de educación distrital.</t>
  </si>
  <si>
    <t>7-419-102-2012</t>
  </si>
  <si>
    <t>Prestación del servicio público educativo en el Establecimiento Educativo denominado ALBERTO JIMENEZ FUENTES hasta por el numero de 288 estudiantes, de conformidad con la capacidad máxima de la sede principal y/ sedes alternas, debidamente aprobada por la secretaria de educación distrital</t>
  </si>
  <si>
    <t>7-318-160-2013</t>
  </si>
  <si>
    <t>Prestación del servicio público educativo en el Establecimiento Educativo denominado ALBERTO JIMENEZ FUENTES hasta por el numero de 300 estudiantes, de conformidad con la capacidad máxima de la sede principal, debidamente aprobada por la secretaria de educación distrital.</t>
  </si>
  <si>
    <t>7-275-064-2014</t>
  </si>
  <si>
    <t>Prestación del servicio público educativo en el Establecimiento Educativo denominado ALBERTO JIMENEZ FUENTES hasta por el numero de 184 estudiantes, de conformidad con la capacidad máxima de la sede principal, debidamente aprobada por la secretaria de educación distrital.</t>
  </si>
  <si>
    <t>237</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</si>
  <si>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</si>
  <si>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Alcaldía Mayor de Cartagena</t>
  </si>
  <si>
    <t>FUNDACIÓN CENTRO EDUCATIVO ALBERTO JIMENEZ PUENTES</t>
  </si>
  <si>
    <t>privado</t>
  </si>
  <si>
    <t>035</t>
  </si>
  <si>
    <t>Implementar el programa “niños y niñas felices” garantizando la atención integral: educación inicial, nutrición, cuidado, y recreación a 280 niños y niñas de 0 a 5 años de nuestra institución y sus familias.</t>
  </si>
  <si>
    <t>014</t>
  </si>
  <si>
    <t>Implementar el programa “niños y niñas felices” garantizando la atención integral: educación inicial, nutrición, cuidado, y recreación a 250 niños y niñas de 0 a 5 años de nuestra institución y sus familias.</t>
  </si>
  <si>
    <t>YANIRIS MARGARITA GONZALEZ ROCA</t>
  </si>
  <si>
    <t>CARRERA 12 A No. 32-12 EDF. FERNANDO DIAZ. OF 304</t>
  </si>
  <si>
    <t>6531996 - 3012213610</t>
  </si>
  <si>
    <t>fundami.paipi@gmail.com</t>
  </si>
  <si>
    <t>Cr. 12A No. 32-12 of.304</t>
  </si>
  <si>
    <t>2021-13-10000230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</si>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</sst>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G25"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44194.744555439815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2732</v>
      </c>
      <c r="D15" s="35"/>
      <c r="E15" s="35"/>
      <c r="F15" s="5"/>
      <c r="G15" s="32" t="s">
        <v>1168</v>
      </c>
      <c r="H15" s="105" t="s">
        <v>208</v>
      </c>
      <c r="I15" s="32" t="s">
        <v>2629</v>
      </c>
      <c r="J15" s="110" t="s">
        <v>2637</v>
      </c>
      <c r="L15" s="201" t="s">
        <v>8</v>
      </c>
      <c r="M15" s="201"/>
      <c r="N15" s="184">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900414120</v>
      </c>
      <c r="C20" s="5"/>
      <c r="D20" s="74"/>
      <c r="E20" s="161" t="s">
        <v>2669</v>
      </c>
      <c r="F20" s="163" t="s">
        <v>2681</v>
      </c>
      <c r="G20" s="5"/>
      <c r="H20" s="211"/>
      <c r="I20" s="150" t="s">
        <v>208</v>
      </c>
      <c r="J20" s="151" t="s">
        <v>210</v>
      </c>
      <c r="K20" s="152">
        <v>7759403540</v>
      </c>
      <c r="L20" s="153"/>
      <c r="M20" s="153">
        <v>44561</v>
      </c>
      <c r="N20" s="136">
        <f>+(M20-L20)/30</f>
        <v>1485.3666666666666</v>
      </c>
      <c r="O20" s="139"/>
      <c r="U20" s="135"/>
      <c r="V20" s="107">
        <f ca="1">NOW()</f>
        <v>44194.744555439815</v>
      </c>
      <c r="W20" s="107">
        <f ca="1">NOW()</f>
        <v>44194.744555439815</v>
      </c>
    </row>
    <row r="21" spans="1:23" ht="30" customHeight="1" outlineLevel="1" x14ac:dyDescent="0.3">
      <c r="A21" s="9"/>
      <c r="B21" s="72"/>
      <c r="C21" s="5"/>
      <c r="D21" s="5"/>
      <c r="E21" s="5"/>
      <c r="F21" s="5"/>
      <c r="G21" s="5"/>
      <c r="H21" s="71"/>
      <c r="I21" s="150"/>
      <c r="J21" s="151"/>
      <c r="K21" s="152"/>
      <c r="L21" s="153"/>
      <c r="M21" s="153"/>
      <c r="N21" s="136">
        <f t="shared" ref="N21:N35" si="0">+(M21-L21)/30</f>
        <v>0</v>
      </c>
      <c r="O21" s="140"/>
    </row>
    <row r="22" spans="1:23" ht="30" customHeight="1" outlineLevel="1" x14ac:dyDescent="0.3">
      <c r="A22" s="9"/>
      <c r="B22" s="72"/>
      <c r="C22" s="5"/>
      <c r="D22" s="5"/>
      <c r="E22" s="5"/>
      <c r="F22" s="5"/>
      <c r="G22" s="5"/>
      <c r="H22" s="71"/>
      <c r="I22" s="150"/>
      <c r="J22" s="151"/>
      <c r="K22" s="152"/>
      <c r="L22" s="153"/>
      <c r="M22" s="153"/>
      <c r="N22" s="137">
        <f t="shared" ref="N22:N33" si="1">+(M22-L22)/30</f>
        <v>0</v>
      </c>
      <c r="O22" s="140"/>
    </row>
    <row r="23" spans="1:23" ht="30" customHeight="1" outlineLevel="1" x14ac:dyDescent="0.3">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
      <c r="A24" s="9"/>
      <c r="B24" s="103"/>
      <c r="C24" s="21"/>
      <c r="D24" s="21"/>
      <c r="E24" s="21"/>
      <c r="F24" s="5"/>
      <c r="G24" s="5"/>
      <c r="H24" s="71"/>
      <c r="I24" s="150"/>
      <c r="J24" s="151"/>
      <c r="K24" s="152"/>
      <c r="L24" s="153"/>
      <c r="M24" s="153"/>
      <c r="N24" s="137">
        <f t="shared" si="1"/>
        <v>0</v>
      </c>
      <c r="O24" s="140"/>
    </row>
    <row r="25" spans="1:23" ht="30" customHeight="1" outlineLevel="1" x14ac:dyDescent="0.3">
      <c r="A25" s="9"/>
      <c r="B25" s="103"/>
      <c r="C25" s="21"/>
      <c r="D25" s="21"/>
      <c r="E25" s="21"/>
      <c r="F25" s="5"/>
      <c r="G25" s="5"/>
      <c r="H25" s="71"/>
      <c r="I25" s="150"/>
      <c r="J25" s="151"/>
      <c r="K25" s="152"/>
      <c r="L25" s="153"/>
      <c r="M25" s="153"/>
      <c r="N25" s="137">
        <f t="shared" si="1"/>
        <v>0</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FUNDACIÓN SOCIAL Y CULTURAL AGROAMBIENTE</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2733</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t="s">
        <v>2682</v>
      </c>
      <c r="C48" s="114" t="s">
        <v>32</v>
      </c>
      <c r="D48" s="112" t="s">
        <v>2683</v>
      </c>
      <c r="E48" s="146">
        <v>40610</v>
      </c>
      <c r="F48" s="146">
        <v>42338</v>
      </c>
      <c r="G48" s="173">
        <f>IF(AND(E48&lt;&gt;"",F48&lt;&gt;""),((F48-E48)/30),"")</f>
        <v>57.6</v>
      </c>
      <c r="H48" s="116" t="s">
        <v>2684</v>
      </c>
      <c r="I48" s="115" t="s">
        <v>208</v>
      </c>
      <c r="J48" s="115" t="s">
        <v>210</v>
      </c>
      <c r="K48" s="118">
        <v>1141327560</v>
      </c>
      <c r="L48" s="117" t="s">
        <v>1148</v>
      </c>
      <c r="M48" s="119">
        <v>1</v>
      </c>
      <c r="N48" s="117" t="s">
        <v>27</v>
      </c>
      <c r="O48" s="117" t="s">
        <v>1148</v>
      </c>
      <c r="P48" s="80"/>
    </row>
    <row r="49" spans="1:16" s="6" customFormat="1" ht="24.75" customHeight="1" x14ac:dyDescent="0.3">
      <c r="A49" s="144">
        <v>2</v>
      </c>
      <c r="B49" s="124" t="s">
        <v>2682</v>
      </c>
      <c r="C49" s="126" t="s">
        <v>32</v>
      </c>
      <c r="D49" s="123" t="s">
        <v>2683</v>
      </c>
      <c r="E49" s="146">
        <v>40610</v>
      </c>
      <c r="F49" s="146">
        <v>42338</v>
      </c>
      <c r="G49" s="173">
        <f t="shared" ref="G49:G107" si="2">IF(AND(E49&lt;&gt;"",F49&lt;&gt;""),((F49-E49)/30),"")</f>
        <v>57.6</v>
      </c>
      <c r="H49" s="124" t="s">
        <v>2684</v>
      </c>
      <c r="I49" s="123" t="s">
        <v>208</v>
      </c>
      <c r="J49" s="115" t="s">
        <v>222</v>
      </c>
      <c r="K49" s="125">
        <v>1141327560</v>
      </c>
      <c r="L49" s="126" t="s">
        <v>1148</v>
      </c>
      <c r="M49" s="119">
        <v>1</v>
      </c>
      <c r="N49" s="126" t="s">
        <v>27</v>
      </c>
      <c r="O49" s="126" t="s">
        <v>1148</v>
      </c>
      <c r="P49" s="80"/>
    </row>
    <row r="50" spans="1:16" s="6" customFormat="1" ht="24.75" customHeight="1" x14ac:dyDescent="0.3">
      <c r="A50" s="144">
        <v>3</v>
      </c>
      <c r="B50" s="124" t="s">
        <v>2682</v>
      </c>
      <c r="C50" s="126" t="s">
        <v>32</v>
      </c>
      <c r="D50" s="123" t="s">
        <v>2683</v>
      </c>
      <c r="E50" s="146">
        <v>40610</v>
      </c>
      <c r="F50" s="146">
        <v>42338</v>
      </c>
      <c r="G50" s="173">
        <f t="shared" si="2"/>
        <v>57.6</v>
      </c>
      <c r="H50" s="124" t="s">
        <v>2684</v>
      </c>
      <c r="I50" s="123" t="s">
        <v>208</v>
      </c>
      <c r="J50" s="115" t="s">
        <v>226</v>
      </c>
      <c r="K50" s="125">
        <v>1141327560</v>
      </c>
      <c r="L50" s="126" t="s">
        <v>1148</v>
      </c>
      <c r="M50" s="119">
        <v>1</v>
      </c>
      <c r="N50" s="126" t="s">
        <v>27</v>
      </c>
      <c r="O50" s="126" t="s">
        <v>1148</v>
      </c>
      <c r="P50" s="80"/>
    </row>
    <row r="51" spans="1:16" s="6" customFormat="1" ht="24.75" customHeight="1" outlineLevel="1" x14ac:dyDescent="0.3">
      <c r="A51" s="144">
        <v>4</v>
      </c>
      <c r="B51" s="124" t="s">
        <v>2682</v>
      </c>
      <c r="C51" s="126" t="s">
        <v>32</v>
      </c>
      <c r="D51" s="123" t="s">
        <v>2683</v>
      </c>
      <c r="E51" s="146">
        <v>40610</v>
      </c>
      <c r="F51" s="146">
        <v>42338</v>
      </c>
      <c r="G51" s="173">
        <f t="shared" si="2"/>
        <v>57.6</v>
      </c>
      <c r="H51" s="124" t="s">
        <v>2684</v>
      </c>
      <c r="I51" s="123" t="s">
        <v>208</v>
      </c>
      <c r="J51" s="115" t="s">
        <v>229</v>
      </c>
      <c r="K51" s="125">
        <v>1141327560</v>
      </c>
      <c r="L51" s="126" t="s">
        <v>1148</v>
      </c>
      <c r="M51" s="119">
        <v>1</v>
      </c>
      <c r="N51" s="126" t="s">
        <v>27</v>
      </c>
      <c r="O51" s="126" t="s">
        <v>1148</v>
      </c>
      <c r="P51" s="80"/>
    </row>
    <row r="52" spans="1:16" s="7" customFormat="1" ht="24.75" customHeight="1" outlineLevel="1" x14ac:dyDescent="0.3">
      <c r="A52" s="145">
        <v>5</v>
      </c>
      <c r="B52" s="124" t="s">
        <v>2682</v>
      </c>
      <c r="C52" s="126" t="s">
        <v>32</v>
      </c>
      <c r="D52" s="123" t="s">
        <v>2683</v>
      </c>
      <c r="E52" s="146">
        <v>40610</v>
      </c>
      <c r="F52" s="146">
        <v>42338</v>
      </c>
      <c r="G52" s="173">
        <f t="shared" si="2"/>
        <v>57.6</v>
      </c>
      <c r="H52" s="124" t="s">
        <v>2684</v>
      </c>
      <c r="I52" s="123" t="s">
        <v>208</v>
      </c>
      <c r="J52" s="115" t="s">
        <v>231</v>
      </c>
      <c r="K52" s="125">
        <v>1141327560</v>
      </c>
      <c r="L52" s="126" t="s">
        <v>1148</v>
      </c>
      <c r="M52" s="119">
        <v>1</v>
      </c>
      <c r="N52" s="126" t="s">
        <v>27</v>
      </c>
      <c r="O52" s="126" t="s">
        <v>1148</v>
      </c>
      <c r="P52" s="81"/>
    </row>
    <row r="53" spans="1:16" s="7" customFormat="1" ht="24.75" customHeight="1" outlineLevel="1" x14ac:dyDescent="0.3">
      <c r="A53" s="145">
        <v>6</v>
      </c>
      <c r="B53" s="124" t="s">
        <v>2682</v>
      </c>
      <c r="C53" s="126" t="s">
        <v>32</v>
      </c>
      <c r="D53" s="123" t="s">
        <v>2683</v>
      </c>
      <c r="E53" s="146">
        <v>40610</v>
      </c>
      <c r="F53" s="146">
        <v>42338</v>
      </c>
      <c r="G53" s="173">
        <f t="shared" si="2"/>
        <v>57.6</v>
      </c>
      <c r="H53" s="124" t="s">
        <v>2684</v>
      </c>
      <c r="I53" s="123" t="s">
        <v>208</v>
      </c>
      <c r="J53" s="115" t="s">
        <v>233</v>
      </c>
      <c r="K53" s="125">
        <v>1141327560</v>
      </c>
      <c r="L53" s="126" t="s">
        <v>1148</v>
      </c>
      <c r="M53" s="119">
        <v>1</v>
      </c>
      <c r="N53" s="126" t="s">
        <v>27</v>
      </c>
      <c r="O53" s="126" t="s">
        <v>1148</v>
      </c>
      <c r="P53" s="81"/>
    </row>
    <row r="54" spans="1:16" s="7" customFormat="1" ht="24.75" customHeight="1" outlineLevel="1" x14ac:dyDescent="0.3">
      <c r="A54" s="145">
        <v>7</v>
      </c>
      <c r="B54" s="124" t="s">
        <v>2682</v>
      </c>
      <c r="C54" s="126" t="s">
        <v>32</v>
      </c>
      <c r="D54" s="123" t="s">
        <v>2683</v>
      </c>
      <c r="E54" s="146">
        <v>40610</v>
      </c>
      <c r="F54" s="146">
        <v>42338</v>
      </c>
      <c r="G54" s="173">
        <f t="shared" si="2"/>
        <v>57.6</v>
      </c>
      <c r="H54" s="124" t="s">
        <v>2684</v>
      </c>
      <c r="I54" s="123" t="s">
        <v>208</v>
      </c>
      <c r="J54" s="115" t="s">
        <v>235</v>
      </c>
      <c r="K54" s="125">
        <v>1141327560</v>
      </c>
      <c r="L54" s="126" t="s">
        <v>1148</v>
      </c>
      <c r="M54" s="119">
        <v>1</v>
      </c>
      <c r="N54" s="126" t="s">
        <v>27</v>
      </c>
      <c r="O54" s="126" t="s">
        <v>1148</v>
      </c>
      <c r="P54" s="81"/>
    </row>
    <row r="55" spans="1:16" s="7" customFormat="1" ht="24.75" customHeight="1" outlineLevel="1" x14ac:dyDescent="0.3">
      <c r="A55" s="145">
        <v>8</v>
      </c>
      <c r="B55" s="124" t="s">
        <v>2682</v>
      </c>
      <c r="C55" s="126" t="s">
        <v>32</v>
      </c>
      <c r="D55" s="123" t="s">
        <v>2683</v>
      </c>
      <c r="E55" s="146">
        <v>40610</v>
      </c>
      <c r="F55" s="146">
        <v>42338</v>
      </c>
      <c r="G55" s="173">
        <f t="shared" si="2"/>
        <v>57.6</v>
      </c>
      <c r="H55" s="124" t="s">
        <v>2684</v>
      </c>
      <c r="I55" s="123" t="s">
        <v>208</v>
      </c>
      <c r="J55" s="115" t="s">
        <v>236</v>
      </c>
      <c r="K55" s="125">
        <v>1141327560</v>
      </c>
      <c r="L55" s="126" t="s">
        <v>1148</v>
      </c>
      <c r="M55" s="119">
        <v>1</v>
      </c>
      <c r="N55" s="126" t="s">
        <v>27</v>
      </c>
      <c r="O55" s="126" t="s">
        <v>1148</v>
      </c>
      <c r="P55" s="81"/>
    </row>
    <row r="56" spans="1:16" s="7" customFormat="1" ht="24.75" customHeight="1" outlineLevel="1" x14ac:dyDescent="0.3">
      <c r="A56" s="145">
        <v>9</v>
      </c>
      <c r="B56" s="124" t="s">
        <v>2682</v>
      </c>
      <c r="C56" s="126" t="s">
        <v>32</v>
      </c>
      <c r="D56" s="123" t="s">
        <v>2683</v>
      </c>
      <c r="E56" s="146">
        <v>40610</v>
      </c>
      <c r="F56" s="146">
        <v>42338</v>
      </c>
      <c r="G56" s="173">
        <f t="shared" si="2"/>
        <v>57.6</v>
      </c>
      <c r="H56" s="124" t="s">
        <v>2684</v>
      </c>
      <c r="I56" s="123" t="s">
        <v>208</v>
      </c>
      <c r="J56" s="115" t="s">
        <v>246</v>
      </c>
      <c r="K56" s="125">
        <v>1141327560</v>
      </c>
      <c r="L56" s="126" t="s">
        <v>1148</v>
      </c>
      <c r="M56" s="119">
        <v>1</v>
      </c>
      <c r="N56" s="126" t="s">
        <v>27</v>
      </c>
      <c r="O56" s="126" t="s">
        <v>1148</v>
      </c>
      <c r="P56" s="81"/>
    </row>
    <row r="57" spans="1:16" s="7" customFormat="1" ht="24.75" customHeight="1" outlineLevel="1" x14ac:dyDescent="0.3">
      <c r="A57" s="145">
        <v>10</v>
      </c>
      <c r="B57" s="124" t="s">
        <v>2685</v>
      </c>
      <c r="C57" s="126" t="s">
        <v>32</v>
      </c>
      <c r="D57" s="123" t="s">
        <v>2686</v>
      </c>
      <c r="E57" s="146">
        <v>41794</v>
      </c>
      <c r="F57" s="146">
        <v>42978</v>
      </c>
      <c r="G57" s="173">
        <f t="shared" si="2"/>
        <v>39.466666666666669</v>
      </c>
      <c r="H57" s="124" t="s">
        <v>2687</v>
      </c>
      <c r="I57" s="123" t="s">
        <v>208</v>
      </c>
      <c r="J57" s="63" t="s">
        <v>210</v>
      </c>
      <c r="K57" s="66">
        <v>903461000</v>
      </c>
      <c r="L57" s="126" t="s">
        <v>1148</v>
      </c>
      <c r="M57" s="119">
        <v>1</v>
      </c>
      <c r="N57" s="126" t="s">
        <v>27</v>
      </c>
      <c r="O57" s="126" t="s">
        <v>1148</v>
      </c>
      <c r="P57" s="81"/>
    </row>
    <row r="58" spans="1:16" s="7" customFormat="1" ht="24.75" customHeight="1" outlineLevel="1" x14ac:dyDescent="0.3">
      <c r="A58" s="145">
        <v>11</v>
      </c>
      <c r="B58" s="124" t="s">
        <v>2685</v>
      </c>
      <c r="C58" s="126" t="s">
        <v>32</v>
      </c>
      <c r="D58" s="123" t="s">
        <v>2686</v>
      </c>
      <c r="E58" s="146">
        <v>41794</v>
      </c>
      <c r="F58" s="146">
        <v>42978</v>
      </c>
      <c r="G58" s="173">
        <f t="shared" si="2"/>
        <v>39.466666666666669</v>
      </c>
      <c r="H58" s="124" t="s">
        <v>2687</v>
      </c>
      <c r="I58" s="123" t="s">
        <v>208</v>
      </c>
      <c r="J58" s="63" t="s">
        <v>222</v>
      </c>
      <c r="K58" s="125">
        <v>903461000</v>
      </c>
      <c r="L58" s="126" t="s">
        <v>1148</v>
      </c>
      <c r="M58" s="119">
        <v>1</v>
      </c>
      <c r="N58" s="126" t="s">
        <v>27</v>
      </c>
      <c r="O58" s="126" t="s">
        <v>1148</v>
      </c>
      <c r="P58" s="81"/>
    </row>
    <row r="59" spans="1:16" s="7" customFormat="1" ht="24.75" customHeight="1" outlineLevel="1" x14ac:dyDescent="0.3">
      <c r="A59" s="145">
        <v>12</v>
      </c>
      <c r="B59" s="124" t="s">
        <v>2685</v>
      </c>
      <c r="C59" s="126" t="s">
        <v>32</v>
      </c>
      <c r="D59" s="123" t="s">
        <v>2686</v>
      </c>
      <c r="E59" s="146">
        <v>41794</v>
      </c>
      <c r="F59" s="146">
        <v>42978</v>
      </c>
      <c r="G59" s="173">
        <f t="shared" si="2"/>
        <v>39.466666666666669</v>
      </c>
      <c r="H59" s="124" t="s">
        <v>2687</v>
      </c>
      <c r="I59" s="123" t="s">
        <v>208</v>
      </c>
      <c r="J59" s="63" t="s">
        <v>226</v>
      </c>
      <c r="K59" s="125">
        <v>903461000</v>
      </c>
      <c r="L59" s="126" t="s">
        <v>1148</v>
      </c>
      <c r="M59" s="119">
        <v>1</v>
      </c>
      <c r="N59" s="126" t="s">
        <v>27</v>
      </c>
      <c r="O59" s="126" t="s">
        <v>1148</v>
      </c>
      <c r="P59" s="81"/>
    </row>
    <row r="60" spans="1:16" s="7" customFormat="1" ht="24.75" customHeight="1" outlineLevel="1" x14ac:dyDescent="0.3">
      <c r="A60" s="145">
        <v>13</v>
      </c>
      <c r="B60" s="124" t="s">
        <v>2685</v>
      </c>
      <c r="C60" s="126" t="s">
        <v>32</v>
      </c>
      <c r="D60" s="123" t="s">
        <v>2686</v>
      </c>
      <c r="E60" s="146">
        <v>41794</v>
      </c>
      <c r="F60" s="146">
        <v>42978</v>
      </c>
      <c r="G60" s="173">
        <f t="shared" si="2"/>
        <v>39.466666666666669</v>
      </c>
      <c r="H60" s="124" t="s">
        <v>2687</v>
      </c>
      <c r="I60" s="123" t="s">
        <v>208</v>
      </c>
      <c r="J60" s="63" t="s">
        <v>229</v>
      </c>
      <c r="K60" s="125">
        <v>903461000</v>
      </c>
      <c r="L60" s="126" t="s">
        <v>1148</v>
      </c>
      <c r="M60" s="119">
        <v>1</v>
      </c>
      <c r="N60" s="126" t="s">
        <v>27</v>
      </c>
      <c r="O60" s="126" t="s">
        <v>1148</v>
      </c>
      <c r="P60" s="81"/>
    </row>
    <row r="61" spans="1:16" s="7" customFormat="1" ht="24.75" customHeight="1" outlineLevel="1" x14ac:dyDescent="0.3">
      <c r="A61" s="145">
        <v>14</v>
      </c>
      <c r="B61" s="124" t="s">
        <v>2685</v>
      </c>
      <c r="C61" s="126" t="s">
        <v>32</v>
      </c>
      <c r="D61" s="123" t="s">
        <v>2686</v>
      </c>
      <c r="E61" s="146">
        <v>41794</v>
      </c>
      <c r="F61" s="146">
        <v>42978</v>
      </c>
      <c r="G61" s="173">
        <f t="shared" si="2"/>
        <v>39.466666666666669</v>
      </c>
      <c r="H61" s="124" t="s">
        <v>2687</v>
      </c>
      <c r="I61" s="123" t="s">
        <v>208</v>
      </c>
      <c r="J61" s="63" t="s">
        <v>231</v>
      </c>
      <c r="K61" s="125">
        <v>903461000</v>
      </c>
      <c r="L61" s="126" t="s">
        <v>1148</v>
      </c>
      <c r="M61" s="119">
        <v>1</v>
      </c>
      <c r="N61" s="126" t="s">
        <v>27</v>
      </c>
      <c r="O61" s="126" t="s">
        <v>1148</v>
      </c>
      <c r="P61" s="81"/>
    </row>
    <row r="62" spans="1:16" s="7" customFormat="1" ht="24.75" customHeight="1" outlineLevel="1" x14ac:dyDescent="0.3">
      <c r="A62" s="145">
        <v>15</v>
      </c>
      <c r="B62" s="124" t="s">
        <v>2685</v>
      </c>
      <c r="C62" s="126" t="s">
        <v>32</v>
      </c>
      <c r="D62" s="123" t="s">
        <v>2686</v>
      </c>
      <c r="E62" s="146">
        <v>41794</v>
      </c>
      <c r="F62" s="146">
        <v>42978</v>
      </c>
      <c r="G62" s="173">
        <f t="shared" si="2"/>
        <v>39.466666666666669</v>
      </c>
      <c r="H62" s="124" t="s">
        <v>2687</v>
      </c>
      <c r="I62" s="123" t="s">
        <v>208</v>
      </c>
      <c r="J62" s="63" t="s">
        <v>233</v>
      </c>
      <c r="K62" s="125">
        <v>903461000</v>
      </c>
      <c r="L62" s="126" t="s">
        <v>1148</v>
      </c>
      <c r="M62" s="119">
        <v>1</v>
      </c>
      <c r="N62" s="126" t="s">
        <v>27</v>
      </c>
      <c r="O62" s="126" t="s">
        <v>1148</v>
      </c>
      <c r="P62" s="81"/>
    </row>
    <row r="63" spans="1:16" s="7" customFormat="1" ht="24.75" customHeight="1" outlineLevel="1" x14ac:dyDescent="0.3">
      <c r="A63" s="145">
        <v>16</v>
      </c>
      <c r="B63" s="124" t="s">
        <v>2685</v>
      </c>
      <c r="C63" s="126" t="s">
        <v>32</v>
      </c>
      <c r="D63" s="123" t="s">
        <v>2686</v>
      </c>
      <c r="E63" s="146">
        <v>41794</v>
      </c>
      <c r="F63" s="146">
        <v>42978</v>
      </c>
      <c r="G63" s="173">
        <f t="shared" si="2"/>
        <v>39.466666666666669</v>
      </c>
      <c r="H63" s="124" t="s">
        <v>2687</v>
      </c>
      <c r="I63" s="123" t="s">
        <v>208</v>
      </c>
      <c r="J63" s="63" t="s">
        <v>235</v>
      </c>
      <c r="K63" s="125">
        <v>903461000</v>
      </c>
      <c r="L63" s="126" t="s">
        <v>1148</v>
      </c>
      <c r="M63" s="119">
        <v>1</v>
      </c>
      <c r="N63" s="126" t="s">
        <v>27</v>
      </c>
      <c r="O63" s="126" t="s">
        <v>1148</v>
      </c>
      <c r="P63" s="81"/>
    </row>
    <row r="64" spans="1:16" s="7" customFormat="1" ht="24.75" customHeight="1" outlineLevel="1" x14ac:dyDescent="0.3">
      <c r="A64" s="145">
        <v>17</v>
      </c>
      <c r="B64" s="124" t="s">
        <v>2685</v>
      </c>
      <c r="C64" s="126" t="s">
        <v>32</v>
      </c>
      <c r="D64" s="123" t="s">
        <v>2686</v>
      </c>
      <c r="E64" s="146">
        <v>41794</v>
      </c>
      <c r="F64" s="146">
        <v>42978</v>
      </c>
      <c r="G64" s="173">
        <f t="shared" si="2"/>
        <v>39.466666666666669</v>
      </c>
      <c r="H64" s="124" t="s">
        <v>2687</v>
      </c>
      <c r="I64" s="123" t="s">
        <v>208</v>
      </c>
      <c r="J64" s="63" t="s">
        <v>236</v>
      </c>
      <c r="K64" s="125">
        <v>903461000</v>
      </c>
      <c r="L64" s="126" t="s">
        <v>1148</v>
      </c>
      <c r="M64" s="119">
        <v>1</v>
      </c>
      <c r="N64" s="126" t="s">
        <v>27</v>
      </c>
      <c r="O64" s="126" t="s">
        <v>1148</v>
      </c>
      <c r="P64" s="81"/>
    </row>
    <row r="65" spans="1:16" s="7" customFormat="1" ht="24.75" customHeight="1" outlineLevel="1" x14ac:dyDescent="0.3">
      <c r="A65" s="145">
        <v>18</v>
      </c>
      <c r="B65" s="124" t="s">
        <v>2685</v>
      </c>
      <c r="C65" s="126" t="s">
        <v>32</v>
      </c>
      <c r="D65" s="123" t="s">
        <v>2686</v>
      </c>
      <c r="E65" s="146">
        <v>41794</v>
      </c>
      <c r="F65" s="146">
        <v>42978</v>
      </c>
      <c r="G65" s="173">
        <f t="shared" si="2"/>
        <v>39.466666666666669</v>
      </c>
      <c r="H65" s="124" t="s">
        <v>2687</v>
      </c>
      <c r="I65" s="123" t="s">
        <v>208</v>
      </c>
      <c r="J65" s="63" t="s">
        <v>239</v>
      </c>
      <c r="K65" s="125">
        <v>903461000</v>
      </c>
      <c r="L65" s="126" t="s">
        <v>1148</v>
      </c>
      <c r="M65" s="119">
        <v>1</v>
      </c>
      <c r="N65" s="126" t="s">
        <v>27</v>
      </c>
      <c r="O65" s="126" t="s">
        <v>1148</v>
      </c>
      <c r="P65" s="81"/>
    </row>
    <row r="66" spans="1:16" s="7" customFormat="1" ht="24.75" customHeight="1" outlineLevel="1" x14ac:dyDescent="0.3">
      <c r="A66" s="145">
        <v>19</v>
      </c>
      <c r="B66" s="124" t="s">
        <v>2688</v>
      </c>
      <c r="C66" s="126" t="s">
        <v>32</v>
      </c>
      <c r="D66" s="123" t="s">
        <v>2689</v>
      </c>
      <c r="E66" s="146">
        <v>43132</v>
      </c>
      <c r="F66" s="146">
        <v>43798</v>
      </c>
      <c r="G66" s="173">
        <f t="shared" si="2"/>
        <v>22.2</v>
      </c>
      <c r="H66" s="124" t="s">
        <v>2687</v>
      </c>
      <c r="I66" s="123" t="s">
        <v>208</v>
      </c>
      <c r="J66" s="63" t="s">
        <v>210</v>
      </c>
      <c r="K66" s="66">
        <v>457548000</v>
      </c>
      <c r="L66" s="126" t="s">
        <v>1148</v>
      </c>
      <c r="M66" s="119">
        <v>1</v>
      </c>
      <c r="N66" s="126" t="s">
        <v>27</v>
      </c>
      <c r="O66" s="126" t="s">
        <v>1148</v>
      </c>
      <c r="P66" s="81"/>
    </row>
    <row r="67" spans="1:16" s="7" customFormat="1" ht="24.75" customHeight="1" outlineLevel="1" x14ac:dyDescent="0.3">
      <c r="A67" s="145">
        <v>20</v>
      </c>
      <c r="B67" s="124" t="s">
        <v>2688</v>
      </c>
      <c r="C67" s="126" t="s">
        <v>32</v>
      </c>
      <c r="D67" s="123" t="s">
        <v>2689</v>
      </c>
      <c r="E67" s="146">
        <v>43132</v>
      </c>
      <c r="F67" s="146">
        <v>43798</v>
      </c>
      <c r="G67" s="173">
        <f t="shared" si="2"/>
        <v>22.2</v>
      </c>
      <c r="H67" s="124" t="s">
        <v>2687</v>
      </c>
      <c r="I67" s="123" t="s">
        <v>208</v>
      </c>
      <c r="J67" s="63" t="s">
        <v>222</v>
      </c>
      <c r="K67" s="125">
        <v>457548000</v>
      </c>
      <c r="L67" s="126" t="s">
        <v>1148</v>
      </c>
      <c r="M67" s="119">
        <v>1</v>
      </c>
      <c r="N67" s="126" t="s">
        <v>27</v>
      </c>
      <c r="O67" s="126" t="s">
        <v>1148</v>
      </c>
      <c r="P67" s="81"/>
    </row>
    <row r="68" spans="1:16" s="7" customFormat="1" ht="24.75" customHeight="1" outlineLevel="1" x14ac:dyDescent="0.3">
      <c r="A68" s="144">
        <v>21</v>
      </c>
      <c r="B68" s="124" t="s">
        <v>2688</v>
      </c>
      <c r="C68" s="126" t="s">
        <v>32</v>
      </c>
      <c r="D68" s="123" t="s">
        <v>2689</v>
      </c>
      <c r="E68" s="146">
        <v>43132</v>
      </c>
      <c r="F68" s="146">
        <v>43798</v>
      </c>
      <c r="G68" s="173">
        <f t="shared" si="2"/>
        <v>22.2</v>
      </c>
      <c r="H68" s="124" t="s">
        <v>2687</v>
      </c>
      <c r="I68" s="123" t="s">
        <v>208</v>
      </c>
      <c r="J68" s="123" t="s">
        <v>226</v>
      </c>
      <c r="K68" s="125">
        <v>457548000</v>
      </c>
      <c r="L68" s="126" t="s">
        <v>1148</v>
      </c>
      <c r="M68" s="119">
        <v>1</v>
      </c>
      <c r="N68" s="126" t="s">
        <v>27</v>
      </c>
      <c r="O68" s="126" t="s">
        <v>1148</v>
      </c>
      <c r="P68" s="81"/>
    </row>
    <row r="69" spans="1:16" s="7" customFormat="1" ht="24.75" customHeight="1" outlineLevel="1" x14ac:dyDescent="0.3">
      <c r="A69" s="144">
        <v>22</v>
      </c>
      <c r="B69" s="124" t="s">
        <v>2688</v>
      </c>
      <c r="C69" s="126" t="s">
        <v>32</v>
      </c>
      <c r="D69" s="123" t="s">
        <v>2689</v>
      </c>
      <c r="E69" s="146">
        <v>43132</v>
      </c>
      <c r="F69" s="146">
        <v>43798</v>
      </c>
      <c r="G69" s="173">
        <f t="shared" si="2"/>
        <v>22.2</v>
      </c>
      <c r="H69" s="124" t="s">
        <v>2687</v>
      </c>
      <c r="I69" s="123" t="s">
        <v>208</v>
      </c>
      <c r="J69" s="123" t="s">
        <v>231</v>
      </c>
      <c r="K69" s="125">
        <v>457548000</v>
      </c>
      <c r="L69" s="126" t="s">
        <v>1148</v>
      </c>
      <c r="M69" s="119">
        <v>1</v>
      </c>
      <c r="N69" s="126" t="s">
        <v>27</v>
      </c>
      <c r="O69" s="126" t="s">
        <v>1148</v>
      </c>
      <c r="P69" s="81"/>
    </row>
    <row r="70" spans="1:16" s="7" customFormat="1" ht="24.75" customHeight="1" outlineLevel="1" x14ac:dyDescent="0.3">
      <c r="A70" s="144">
        <v>23</v>
      </c>
      <c r="B70" s="124" t="s">
        <v>2688</v>
      </c>
      <c r="C70" s="126" t="s">
        <v>32</v>
      </c>
      <c r="D70" s="123" t="s">
        <v>2689</v>
      </c>
      <c r="E70" s="146">
        <v>43132</v>
      </c>
      <c r="F70" s="146">
        <v>43798</v>
      </c>
      <c r="G70" s="173">
        <f t="shared" si="2"/>
        <v>22.2</v>
      </c>
      <c r="H70" s="124" t="s">
        <v>2687</v>
      </c>
      <c r="I70" s="123" t="s">
        <v>208</v>
      </c>
      <c r="J70" s="123" t="s">
        <v>229</v>
      </c>
      <c r="K70" s="125">
        <v>457548000</v>
      </c>
      <c r="L70" s="126" t="s">
        <v>1148</v>
      </c>
      <c r="M70" s="119">
        <v>1</v>
      </c>
      <c r="N70" s="126" t="s">
        <v>27</v>
      </c>
      <c r="O70" s="126" t="s">
        <v>1148</v>
      </c>
      <c r="P70" s="81"/>
    </row>
    <row r="71" spans="1:16" s="7" customFormat="1" ht="24.75" customHeight="1" outlineLevel="1" x14ac:dyDescent="0.3">
      <c r="A71" s="144">
        <v>24</v>
      </c>
      <c r="B71" s="124" t="s">
        <v>2688</v>
      </c>
      <c r="C71" s="126" t="s">
        <v>32</v>
      </c>
      <c r="D71" s="123" t="s">
        <v>2689</v>
      </c>
      <c r="E71" s="146">
        <v>43132</v>
      </c>
      <c r="F71" s="146">
        <v>43798</v>
      </c>
      <c r="G71" s="173">
        <f t="shared" si="2"/>
        <v>22.2</v>
      </c>
      <c r="H71" s="124" t="s">
        <v>2687</v>
      </c>
      <c r="I71" s="123" t="s">
        <v>208</v>
      </c>
      <c r="J71" s="123" t="s">
        <v>233</v>
      </c>
      <c r="K71" s="125">
        <v>457548000</v>
      </c>
      <c r="L71" s="126" t="s">
        <v>1148</v>
      </c>
      <c r="M71" s="119">
        <v>1</v>
      </c>
      <c r="N71" s="126" t="s">
        <v>27</v>
      </c>
      <c r="O71" s="126" t="s">
        <v>1148</v>
      </c>
      <c r="P71" s="81"/>
    </row>
    <row r="72" spans="1:16" s="7" customFormat="1" ht="24.75" customHeight="1" outlineLevel="1" x14ac:dyDescent="0.3">
      <c r="A72" s="145">
        <v>25</v>
      </c>
      <c r="B72" s="124" t="s">
        <v>2688</v>
      </c>
      <c r="C72" s="126" t="s">
        <v>32</v>
      </c>
      <c r="D72" s="123" t="s">
        <v>2689</v>
      </c>
      <c r="E72" s="146">
        <v>43132</v>
      </c>
      <c r="F72" s="146">
        <v>43798</v>
      </c>
      <c r="G72" s="173">
        <f t="shared" si="2"/>
        <v>22.2</v>
      </c>
      <c r="H72" s="124" t="s">
        <v>2687</v>
      </c>
      <c r="I72" s="123" t="s">
        <v>208</v>
      </c>
      <c r="J72" s="123" t="s">
        <v>235</v>
      </c>
      <c r="K72" s="125">
        <v>457548000</v>
      </c>
      <c r="L72" s="126" t="s">
        <v>1148</v>
      </c>
      <c r="M72" s="119">
        <v>1</v>
      </c>
      <c r="N72" s="126" t="s">
        <v>27</v>
      </c>
      <c r="O72" s="126" t="s">
        <v>1148</v>
      </c>
      <c r="P72" s="81"/>
    </row>
    <row r="73" spans="1:16" s="7" customFormat="1" ht="24.75" customHeight="1" outlineLevel="1" x14ac:dyDescent="0.3">
      <c r="A73" s="145">
        <v>26</v>
      </c>
      <c r="B73" s="124" t="s">
        <v>2688</v>
      </c>
      <c r="C73" s="126" t="s">
        <v>32</v>
      </c>
      <c r="D73" s="123" t="s">
        <v>2689</v>
      </c>
      <c r="E73" s="146">
        <v>43132</v>
      </c>
      <c r="F73" s="146">
        <v>43798</v>
      </c>
      <c r="G73" s="173">
        <f t="shared" si="2"/>
        <v>22.2</v>
      </c>
      <c r="H73" s="124" t="s">
        <v>2687</v>
      </c>
      <c r="I73" s="123" t="s">
        <v>208</v>
      </c>
      <c r="J73" s="123" t="s">
        <v>236</v>
      </c>
      <c r="K73" s="125">
        <v>457548000</v>
      </c>
      <c r="L73" s="126" t="s">
        <v>1148</v>
      </c>
      <c r="M73" s="119">
        <v>1</v>
      </c>
      <c r="N73" s="126" t="s">
        <v>27</v>
      </c>
      <c r="O73" s="126" t="s">
        <v>1148</v>
      </c>
      <c r="P73" s="81"/>
    </row>
    <row r="74" spans="1:16" s="7" customFormat="1" ht="24.75" customHeight="1" outlineLevel="1" x14ac:dyDescent="0.3">
      <c r="A74" s="145">
        <v>27</v>
      </c>
      <c r="B74" s="124" t="s">
        <v>2688</v>
      </c>
      <c r="C74" s="126" t="s">
        <v>32</v>
      </c>
      <c r="D74" s="123" t="s">
        <v>2689</v>
      </c>
      <c r="E74" s="146">
        <v>43132</v>
      </c>
      <c r="F74" s="146">
        <v>43798</v>
      </c>
      <c r="G74" s="173">
        <f t="shared" si="2"/>
        <v>22.2</v>
      </c>
      <c r="H74" s="124" t="s">
        <v>2687</v>
      </c>
      <c r="I74" s="123" t="s">
        <v>208</v>
      </c>
      <c r="J74" s="123" t="s">
        <v>241</v>
      </c>
      <c r="K74" s="125">
        <v>457548000</v>
      </c>
      <c r="L74" s="126" t="s">
        <v>1148</v>
      </c>
      <c r="M74" s="119">
        <v>1</v>
      </c>
      <c r="N74" s="126" t="s">
        <v>27</v>
      </c>
      <c r="O74" s="126" t="s">
        <v>1148</v>
      </c>
      <c r="P74" s="81"/>
    </row>
    <row r="75" spans="1:16" s="7" customFormat="1" ht="24.75" customHeight="1" outlineLevel="1" x14ac:dyDescent="0.3">
      <c r="A75" s="145">
        <v>28</v>
      </c>
      <c r="B75" s="124" t="s">
        <v>2690</v>
      </c>
      <c r="C75" s="126" t="s">
        <v>32</v>
      </c>
      <c r="D75" s="123" t="s">
        <v>2691</v>
      </c>
      <c r="E75" s="146">
        <v>43620</v>
      </c>
      <c r="F75" s="146">
        <v>44185</v>
      </c>
      <c r="G75" s="173">
        <f t="shared" si="2"/>
        <v>18.833333333333332</v>
      </c>
      <c r="H75" s="124" t="s">
        <v>2692</v>
      </c>
      <c r="I75" s="123" t="s">
        <v>208</v>
      </c>
      <c r="J75" s="123" t="s">
        <v>210</v>
      </c>
      <c r="K75" s="125">
        <v>489670000</v>
      </c>
      <c r="L75" s="126" t="s">
        <v>1148</v>
      </c>
      <c r="M75" s="119">
        <v>1</v>
      </c>
      <c r="N75" s="126" t="s">
        <v>27</v>
      </c>
      <c r="O75" s="126" t="s">
        <v>1148</v>
      </c>
      <c r="P75" s="81"/>
    </row>
    <row r="76" spans="1:16" s="7" customFormat="1" ht="24.75" customHeight="1" outlineLevel="1" x14ac:dyDescent="0.3">
      <c r="A76" s="145">
        <v>29</v>
      </c>
      <c r="B76" s="124" t="s">
        <v>2690</v>
      </c>
      <c r="C76" s="126" t="s">
        <v>32</v>
      </c>
      <c r="D76" s="123" t="s">
        <v>2691</v>
      </c>
      <c r="E76" s="146">
        <v>43620</v>
      </c>
      <c r="F76" s="146">
        <v>44185</v>
      </c>
      <c r="G76" s="173">
        <f t="shared" si="2"/>
        <v>18.833333333333332</v>
      </c>
      <c r="H76" s="124" t="s">
        <v>2692</v>
      </c>
      <c r="I76" s="123" t="s">
        <v>208</v>
      </c>
      <c r="J76" s="123" t="s">
        <v>222</v>
      </c>
      <c r="K76" s="125">
        <v>489670000</v>
      </c>
      <c r="L76" s="126" t="s">
        <v>1148</v>
      </c>
      <c r="M76" s="119">
        <v>1</v>
      </c>
      <c r="N76" s="126" t="s">
        <v>27</v>
      </c>
      <c r="O76" s="126" t="s">
        <v>1148</v>
      </c>
      <c r="P76" s="81"/>
    </row>
    <row r="77" spans="1:16" s="7" customFormat="1" ht="24.75" customHeight="1" outlineLevel="1" x14ac:dyDescent="0.3">
      <c r="A77" s="145">
        <v>30</v>
      </c>
      <c r="B77" s="124" t="s">
        <v>2690</v>
      </c>
      <c r="C77" s="126" t="s">
        <v>32</v>
      </c>
      <c r="D77" s="123" t="s">
        <v>2691</v>
      </c>
      <c r="E77" s="146">
        <v>43620</v>
      </c>
      <c r="F77" s="146">
        <v>44185</v>
      </c>
      <c r="G77" s="173">
        <f t="shared" si="2"/>
        <v>18.833333333333332</v>
      </c>
      <c r="H77" s="124" t="s">
        <v>2692</v>
      </c>
      <c r="I77" s="123" t="s">
        <v>208</v>
      </c>
      <c r="J77" s="123" t="s">
        <v>223</v>
      </c>
      <c r="K77" s="125">
        <v>489670000</v>
      </c>
      <c r="L77" s="126" t="s">
        <v>1148</v>
      </c>
      <c r="M77" s="119">
        <v>1</v>
      </c>
      <c r="N77" s="126" t="s">
        <v>27</v>
      </c>
      <c r="O77" s="126" t="s">
        <v>1148</v>
      </c>
      <c r="P77" s="81"/>
    </row>
    <row r="78" spans="1:16" s="7" customFormat="1" ht="24.75" customHeight="1" outlineLevel="1" x14ac:dyDescent="0.3">
      <c r="A78" s="145">
        <v>31</v>
      </c>
      <c r="B78" s="124" t="s">
        <v>2690</v>
      </c>
      <c r="C78" s="126" t="s">
        <v>32</v>
      </c>
      <c r="D78" s="123" t="s">
        <v>2691</v>
      </c>
      <c r="E78" s="146">
        <v>43620</v>
      </c>
      <c r="F78" s="146">
        <v>44185</v>
      </c>
      <c r="G78" s="173">
        <f t="shared" si="2"/>
        <v>18.833333333333332</v>
      </c>
      <c r="H78" s="124" t="s">
        <v>2692</v>
      </c>
      <c r="I78" s="123" t="s">
        <v>208</v>
      </c>
      <c r="J78" s="123" t="s">
        <v>226</v>
      </c>
      <c r="K78" s="125">
        <v>489670000</v>
      </c>
      <c r="L78" s="126" t="s">
        <v>1148</v>
      </c>
      <c r="M78" s="119">
        <v>1</v>
      </c>
      <c r="N78" s="126" t="s">
        <v>27</v>
      </c>
      <c r="O78" s="126" t="s">
        <v>1148</v>
      </c>
      <c r="P78" s="81"/>
    </row>
    <row r="79" spans="1:16" s="7" customFormat="1" ht="24.75" customHeight="1" outlineLevel="1" x14ac:dyDescent="0.3">
      <c r="A79" s="145">
        <v>32</v>
      </c>
      <c r="B79" s="124" t="s">
        <v>2690</v>
      </c>
      <c r="C79" s="126" t="s">
        <v>32</v>
      </c>
      <c r="D79" s="123" t="s">
        <v>2691</v>
      </c>
      <c r="E79" s="146">
        <v>43620</v>
      </c>
      <c r="F79" s="146">
        <v>44185</v>
      </c>
      <c r="G79" s="173">
        <f t="shared" si="2"/>
        <v>18.833333333333332</v>
      </c>
      <c r="H79" s="124" t="s">
        <v>2692</v>
      </c>
      <c r="I79" s="123" t="s">
        <v>208</v>
      </c>
      <c r="J79" s="123" t="s">
        <v>229</v>
      </c>
      <c r="K79" s="125">
        <v>489670000</v>
      </c>
      <c r="L79" s="126" t="s">
        <v>1148</v>
      </c>
      <c r="M79" s="119">
        <v>1</v>
      </c>
      <c r="N79" s="126" t="s">
        <v>27</v>
      </c>
      <c r="O79" s="126" t="s">
        <v>1148</v>
      </c>
      <c r="P79" s="81"/>
    </row>
    <row r="80" spans="1:16" s="7" customFormat="1" ht="24.75" customHeight="1" outlineLevel="1" x14ac:dyDescent="0.3">
      <c r="A80" s="145">
        <v>33</v>
      </c>
      <c r="B80" s="124" t="s">
        <v>2690</v>
      </c>
      <c r="C80" s="126" t="s">
        <v>32</v>
      </c>
      <c r="D80" s="123" t="s">
        <v>2691</v>
      </c>
      <c r="E80" s="146">
        <v>43620</v>
      </c>
      <c r="F80" s="146">
        <v>44185</v>
      </c>
      <c r="G80" s="173">
        <f t="shared" si="2"/>
        <v>18.833333333333332</v>
      </c>
      <c r="H80" s="124" t="s">
        <v>2692</v>
      </c>
      <c r="I80" s="123" t="s">
        <v>208</v>
      </c>
      <c r="J80" s="123" t="s">
        <v>231</v>
      </c>
      <c r="K80" s="125">
        <v>489670000</v>
      </c>
      <c r="L80" s="126" t="s">
        <v>1148</v>
      </c>
      <c r="M80" s="119">
        <v>1</v>
      </c>
      <c r="N80" s="126" t="s">
        <v>27</v>
      </c>
      <c r="O80" s="126" t="s">
        <v>1148</v>
      </c>
      <c r="P80" s="81"/>
    </row>
    <row r="81" spans="1:16" s="7" customFormat="1" ht="24.75" customHeight="1" outlineLevel="1" x14ac:dyDescent="0.3">
      <c r="A81" s="145">
        <v>34</v>
      </c>
      <c r="B81" s="124" t="s">
        <v>2690</v>
      </c>
      <c r="C81" s="126" t="s">
        <v>32</v>
      </c>
      <c r="D81" s="123" t="s">
        <v>2691</v>
      </c>
      <c r="E81" s="146">
        <v>43620</v>
      </c>
      <c r="F81" s="146">
        <v>44185</v>
      </c>
      <c r="G81" s="173">
        <f t="shared" si="2"/>
        <v>18.833333333333332</v>
      </c>
      <c r="H81" s="124" t="s">
        <v>2692</v>
      </c>
      <c r="I81" s="123" t="s">
        <v>208</v>
      </c>
      <c r="J81" s="123" t="s">
        <v>233</v>
      </c>
      <c r="K81" s="125">
        <v>489670000</v>
      </c>
      <c r="L81" s="126" t="s">
        <v>1148</v>
      </c>
      <c r="M81" s="119">
        <v>1</v>
      </c>
      <c r="N81" s="126" t="s">
        <v>27</v>
      </c>
      <c r="O81" s="126" t="s">
        <v>1148</v>
      </c>
      <c r="P81" s="81"/>
    </row>
    <row r="82" spans="1:16" s="7" customFormat="1" ht="24.75" customHeight="1" outlineLevel="1" x14ac:dyDescent="0.3">
      <c r="A82" s="145">
        <v>35</v>
      </c>
      <c r="B82" s="124" t="s">
        <v>2690</v>
      </c>
      <c r="C82" s="126" t="s">
        <v>32</v>
      </c>
      <c r="D82" s="123" t="s">
        <v>2691</v>
      </c>
      <c r="E82" s="146">
        <v>43620</v>
      </c>
      <c r="F82" s="146">
        <v>44185</v>
      </c>
      <c r="G82" s="173">
        <f t="shared" si="2"/>
        <v>18.833333333333332</v>
      </c>
      <c r="H82" s="124" t="s">
        <v>2692</v>
      </c>
      <c r="I82" s="123" t="s">
        <v>208</v>
      </c>
      <c r="J82" s="123" t="s">
        <v>236</v>
      </c>
      <c r="K82" s="125">
        <v>489670000</v>
      </c>
      <c r="L82" s="126" t="s">
        <v>1148</v>
      </c>
      <c r="M82" s="119">
        <v>1</v>
      </c>
      <c r="N82" s="126" t="s">
        <v>27</v>
      </c>
      <c r="O82" s="126" t="s">
        <v>1148</v>
      </c>
      <c r="P82" s="81"/>
    </row>
    <row r="83" spans="1:16" s="7" customFormat="1" ht="24.75" customHeight="1" outlineLevel="1" x14ac:dyDescent="0.3">
      <c r="A83" s="145">
        <v>36</v>
      </c>
      <c r="B83" s="124" t="s">
        <v>2690</v>
      </c>
      <c r="C83" s="126" t="s">
        <v>32</v>
      </c>
      <c r="D83" s="123" t="s">
        <v>2691</v>
      </c>
      <c r="E83" s="146">
        <v>43620</v>
      </c>
      <c r="F83" s="146">
        <v>44185</v>
      </c>
      <c r="G83" s="173">
        <f t="shared" si="2"/>
        <v>18.833333333333332</v>
      </c>
      <c r="H83" s="124" t="s">
        <v>2692</v>
      </c>
      <c r="I83" s="123" t="s">
        <v>208</v>
      </c>
      <c r="J83" s="63" t="s">
        <v>238</v>
      </c>
      <c r="K83" s="125">
        <v>489670000</v>
      </c>
      <c r="L83" s="126" t="s">
        <v>1148</v>
      </c>
      <c r="M83" s="119">
        <v>1</v>
      </c>
      <c r="N83" s="126" t="s">
        <v>27</v>
      </c>
      <c r="O83" s="126" t="s">
        <v>1148</v>
      </c>
      <c r="P83" s="81"/>
    </row>
    <row r="84" spans="1:16" s="7" customFormat="1" ht="24.75" customHeight="1" outlineLevel="1" x14ac:dyDescent="0.3">
      <c r="A84" s="145">
        <v>37</v>
      </c>
      <c r="B84" s="124" t="s">
        <v>2690</v>
      </c>
      <c r="C84" s="126" t="s">
        <v>32</v>
      </c>
      <c r="D84" s="123" t="s">
        <v>2691</v>
      </c>
      <c r="E84" s="146">
        <v>43620</v>
      </c>
      <c r="F84" s="146">
        <v>44185</v>
      </c>
      <c r="G84" s="173">
        <f t="shared" si="2"/>
        <v>18.833333333333332</v>
      </c>
      <c r="H84" s="124" t="s">
        <v>2692</v>
      </c>
      <c r="I84" s="63" t="s">
        <v>208</v>
      </c>
      <c r="J84" s="63" t="s">
        <v>254</v>
      </c>
      <c r="K84" s="125">
        <v>489670000</v>
      </c>
      <c r="L84" s="126" t="s">
        <v>1148</v>
      </c>
      <c r="M84" s="119">
        <v>1</v>
      </c>
      <c r="N84" s="126" t="s">
        <v>27</v>
      </c>
      <c r="O84" s="126" t="s">
        <v>1148</v>
      </c>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t="s">
        <v>26</v>
      </c>
      <c r="E167" s="8"/>
      <c r="F167" s="5"/>
      <c r="G167" s="109" t="s">
        <v>26</v>
      </c>
      <c r="I167" s="255" t="s">
        <v>2648</v>
      </c>
      <c r="J167" s="256"/>
      <c r="K167" s="256"/>
      <c r="L167" s="256"/>
      <c r="M167" s="256"/>
      <c r="N167" s="256"/>
      <c r="O167" s="257"/>
      <c r="U167" s="51"/>
    </row>
    <row r="168" spans="1:28" x14ac:dyDescent="0.3">
      <c r="A168" s="9"/>
      <c r="B168" s="266" t="s">
        <v>2662</v>
      </c>
      <c r="C168" s="266"/>
      <c r="D168" s="266"/>
      <c r="E168" s="8"/>
      <c r="F168" s="5"/>
      <c r="H168" s="83" t="s">
        <v>2661</v>
      </c>
      <c r="I168" s="255"/>
      <c r="J168" s="256"/>
      <c r="K168" s="256"/>
      <c r="L168" s="256"/>
      <c r="M168" s="256"/>
      <c r="N168" s="256"/>
      <c r="O168" s="257"/>
      <c r="Q168" s="51"/>
    </row>
    <row r="169" spans="1:28"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37" t="s">
        <v>2674</v>
      </c>
      <c r="J179" s="238"/>
      <c r="K179" s="238"/>
      <c r="L179" s="239"/>
      <c r="M179" s="179">
        <v>0.02</v>
      </c>
      <c r="O179" s="8"/>
      <c r="Q179" s="19"/>
      <c r="R179" s="180">
        <f>IF(M179&gt;0,SUM(S179+M179),"")</f>
        <v>0.04</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2673</v>
      </c>
      <c r="C184" s="89"/>
      <c r="D184" s="89"/>
      <c r="E184" s="89"/>
      <c r="F184" s="89"/>
      <c r="G184" s="89"/>
      <c r="H184" s="89"/>
      <c r="I184" s="89"/>
      <c r="J184" s="89"/>
      <c r="K184" s="89"/>
      <c r="L184" s="89"/>
      <c r="M184" s="89"/>
      <c r="N184" s="90"/>
      <c r="O184" s="91"/>
    </row>
    <row r="185" spans="1:28" x14ac:dyDescent="0.3">
      <c r="A185" s="9"/>
      <c r="B185" s="92" t="s">
        <v>2632</v>
      </c>
      <c r="C185" s="185">
        <f>+SUM(G179:G182)</f>
        <v>0.08</v>
      </c>
      <c r="D185" s="93" t="s">
        <v>2633</v>
      </c>
      <c r="E185" s="96">
        <f>+(C185*SUM(K20:K35))</f>
        <v>620752283.20000005</v>
      </c>
      <c r="F185" s="94"/>
      <c r="G185" s="95"/>
      <c r="H185" s="90"/>
      <c r="I185" s="92" t="s">
        <v>2632</v>
      </c>
      <c r="J185" s="185">
        <f>M179</f>
        <v>0.02</v>
      </c>
      <c r="K185" s="230" t="s">
        <v>2633</v>
      </c>
      <c r="L185" s="230"/>
      <c r="M185" s="96">
        <f>+J185*K20</f>
        <v>155188070.80000001</v>
      </c>
      <c r="N185" s="97"/>
      <c r="O185" s="98"/>
    </row>
    <row r="186" spans="1:28" ht="15"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45" t="s">
        <v>2641</v>
      </c>
      <c r="C192" s="245"/>
      <c r="E192" s="5" t="s">
        <v>20</v>
      </c>
      <c r="H192" s="26" t="s">
        <v>24</v>
      </c>
      <c r="J192" s="5" t="s">
        <v>2642</v>
      </c>
      <c r="K192" s="5"/>
      <c r="M192" s="5"/>
      <c r="N192" s="5"/>
      <c r="O192" s="8"/>
      <c r="Q192" s="155"/>
      <c r="R192" s="156"/>
      <c r="S192" s="156"/>
      <c r="T192" s="155"/>
    </row>
    <row r="193" spans="1:18" x14ac:dyDescent="0.3">
      <c r="A193" s="9"/>
      <c r="C193" s="127">
        <v>43725</v>
      </c>
      <c r="D193" s="5"/>
      <c r="E193" s="128">
        <v>2143</v>
      </c>
      <c r="F193" s="5"/>
      <c r="G193" s="5"/>
      <c r="H193" s="148" t="s">
        <v>2693</v>
      </c>
      <c r="J193" s="5"/>
      <c r="K193" s="129">
        <v>40603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9" t="s">
        <v>2694</v>
      </c>
      <c r="J211" s="27" t="s">
        <v>2627</v>
      </c>
      <c r="K211" s="149" t="s">
        <v>2696</v>
      </c>
      <c r="L211" s="21"/>
      <c r="M211" s="21"/>
      <c r="N211" s="21"/>
      <c r="O211" s="8"/>
    </row>
    <row r="212" spans="1:15" x14ac:dyDescent="0.3">
      <c r="A212" s="9"/>
      <c r="B212" s="27" t="s">
        <v>2624</v>
      </c>
      <c r="C212" s="148" t="s">
        <v>2693</v>
      </c>
      <c r="D212" s="21"/>
      <c r="G212" s="27" t="s">
        <v>2626</v>
      </c>
      <c r="H212" s="149" t="s">
        <v>2695</v>
      </c>
      <c r="J212" s="27" t="s">
        <v>2628</v>
      </c>
      <c r="K212" s="148" t="s">
        <v>2697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H28" zoomScale="85" zoomScaleNormal="85" zoomScaleSheetLayoutView="40" zoomScalePageLayoutView="40" workbookViewId="0">
      <selection activeCell="I40" sqref="I4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44194.744555439815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2734</v>
      </c>
      <c r="D15" s="35"/>
      <c r="E15" s="35"/>
      <c r="F15" s="5"/>
      <c r="G15" s="32" t="s">
        <v>1168</v>
      </c>
      <c r="H15" s="105" t="s">
        <v>208</v>
      </c>
      <c r="I15" s="32" t="s">
        <v>2629</v>
      </c>
      <c r="J15" s="110" t="s">
        <v>2637</v>
      </c>
      <c r="L15" s="201" t="s">
        <v>8</v>
      </c>
      <c r="M15" s="201"/>
      <c r="N15" s="184">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806009011</v>
      </c>
      <c r="C20" s="5"/>
      <c r="D20" s="169"/>
      <c r="E20" s="161" t="s">
        <v>2669</v>
      </c>
      <c r="F20" s="163" t="s">
        <v>2698</v>
      </c>
      <c r="G20" s="5"/>
      <c r="H20" s="211"/>
      <c r="I20" s="150" t="s">
        <v>208</v>
      </c>
      <c r="J20" s="151" t="s">
        <v>210</v>
      </c>
      <c r="K20" s="152">
        <v>7759403540</v>
      </c>
      <c r="L20" s="153"/>
      <c r="M20" s="153">
        <v>44561</v>
      </c>
      <c r="N20" s="136">
        <f>+(M20-L20)/30</f>
        <v>1485.3666666666666</v>
      </c>
      <c r="O20" s="139"/>
      <c r="U20" s="135"/>
      <c r="V20" s="107">
        <f ca="1">NOW()</f>
        <v>44194.744555439815</v>
      </c>
      <c r="W20" s="107">
        <f ca="1">NOW()</f>
        <v>44194.744555439815</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FUNDACION MI ABUELO Y YO</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2733</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t="s">
        <v>2720</v>
      </c>
      <c r="C48" s="126" t="s">
        <v>31</v>
      </c>
      <c r="D48" s="123" t="s">
        <v>2699</v>
      </c>
      <c r="E48" s="146">
        <v>38845</v>
      </c>
      <c r="F48" s="146">
        <v>39082</v>
      </c>
      <c r="G48" s="173">
        <f>IF(AND(E48&lt;&gt;"",F48&lt;&gt;""),((F48-E48)/30),"")</f>
        <v>7.9</v>
      </c>
      <c r="H48" s="124" t="s">
        <v>2700</v>
      </c>
      <c r="I48" s="123" t="s">
        <v>208</v>
      </c>
      <c r="J48" s="123" t="s">
        <v>210</v>
      </c>
      <c r="K48" s="125">
        <v>66010824</v>
      </c>
      <c r="L48" s="126" t="s">
        <v>2701</v>
      </c>
      <c r="M48" s="182">
        <v>1</v>
      </c>
      <c r="N48" s="126" t="s">
        <v>27</v>
      </c>
      <c r="O48" s="126" t="s">
        <v>1148</v>
      </c>
      <c r="P48" s="80"/>
    </row>
    <row r="49" spans="1:16" s="6" customFormat="1" ht="24.75" customHeight="1" x14ac:dyDescent="0.3">
      <c r="A49" s="144">
        <v>2</v>
      </c>
      <c r="B49" s="124" t="s">
        <v>2720</v>
      </c>
      <c r="C49" s="126" t="s">
        <v>31</v>
      </c>
      <c r="D49" s="123" t="s">
        <v>2702</v>
      </c>
      <c r="E49" s="146">
        <v>39195</v>
      </c>
      <c r="F49" s="146">
        <v>39447</v>
      </c>
      <c r="G49" s="173">
        <f t="shared" ref="G49:G107" si="1">IF(AND(E49&lt;&gt;"",F49&lt;&gt;""),((F49-E49)/30),"")</f>
        <v>8.4</v>
      </c>
      <c r="H49" s="124" t="s">
        <v>2703</v>
      </c>
      <c r="I49" s="123" t="s">
        <v>208</v>
      </c>
      <c r="J49" s="123" t="s">
        <v>210</v>
      </c>
      <c r="K49" s="125">
        <v>128987760</v>
      </c>
      <c r="L49" s="126" t="s">
        <v>2701</v>
      </c>
      <c r="M49" s="182">
        <v>1</v>
      </c>
      <c r="N49" s="126" t="s">
        <v>27</v>
      </c>
      <c r="O49" s="126" t="s">
        <v>1148</v>
      </c>
      <c r="P49" s="80"/>
    </row>
    <row r="50" spans="1:16" s="6" customFormat="1" ht="24.75" customHeight="1" x14ac:dyDescent="0.3">
      <c r="A50" s="144">
        <v>3</v>
      </c>
      <c r="B50" s="124" t="s">
        <v>2720</v>
      </c>
      <c r="C50" s="126" t="s">
        <v>31</v>
      </c>
      <c r="D50" s="123" t="s">
        <v>2704</v>
      </c>
      <c r="E50" s="146">
        <v>39590</v>
      </c>
      <c r="F50" s="146">
        <v>39813</v>
      </c>
      <c r="G50" s="173">
        <f t="shared" si="1"/>
        <v>7.4333333333333336</v>
      </c>
      <c r="H50" s="121" t="s">
        <v>2705</v>
      </c>
      <c r="I50" s="123" t="s">
        <v>208</v>
      </c>
      <c r="J50" s="123" t="s">
        <v>210</v>
      </c>
      <c r="K50" s="125">
        <v>141309080</v>
      </c>
      <c r="L50" s="126" t="s">
        <v>2701</v>
      </c>
      <c r="M50" s="182">
        <v>1</v>
      </c>
      <c r="N50" s="126" t="s">
        <v>27</v>
      </c>
      <c r="O50" s="126" t="s">
        <v>1148</v>
      </c>
      <c r="P50" s="80"/>
    </row>
    <row r="51" spans="1:16" s="6" customFormat="1" ht="24.75" customHeight="1" outlineLevel="1" x14ac:dyDescent="0.3">
      <c r="A51" s="144">
        <v>4</v>
      </c>
      <c r="B51" s="124" t="s">
        <v>2720</v>
      </c>
      <c r="C51" s="126" t="s">
        <v>31</v>
      </c>
      <c r="D51" s="123" t="s">
        <v>2706</v>
      </c>
      <c r="E51" s="146">
        <v>40000</v>
      </c>
      <c r="F51" s="146">
        <v>40178</v>
      </c>
      <c r="G51" s="173">
        <f t="shared" si="1"/>
        <v>5.9333333333333336</v>
      </c>
      <c r="H51" s="124" t="s">
        <v>2707</v>
      </c>
      <c r="I51" s="123" t="s">
        <v>208</v>
      </c>
      <c r="J51" s="123" t="s">
        <v>210</v>
      </c>
      <c r="K51" s="125">
        <v>164354643</v>
      </c>
      <c r="L51" s="126" t="s">
        <v>2701</v>
      </c>
      <c r="M51" s="182">
        <v>1</v>
      </c>
      <c r="N51" s="126" t="s">
        <v>27</v>
      </c>
      <c r="O51" s="126" t="s">
        <v>1148</v>
      </c>
      <c r="P51" s="80"/>
    </row>
    <row r="52" spans="1:16" s="7" customFormat="1" ht="24.75" customHeight="1" outlineLevel="1" x14ac:dyDescent="0.3">
      <c r="A52" s="145">
        <v>5</v>
      </c>
      <c r="B52" s="124" t="s">
        <v>2720</v>
      </c>
      <c r="C52" s="126" t="s">
        <v>31</v>
      </c>
      <c r="D52" s="123" t="s">
        <v>2708</v>
      </c>
      <c r="E52" s="146">
        <v>40253</v>
      </c>
      <c r="F52" s="146">
        <v>40543</v>
      </c>
      <c r="G52" s="173">
        <f t="shared" si="1"/>
        <v>9.6666666666666661</v>
      </c>
      <c r="H52" s="121" t="s">
        <v>2709</v>
      </c>
      <c r="I52" s="123" t="s">
        <v>208</v>
      </c>
      <c r="J52" s="123" t="s">
        <v>210</v>
      </c>
      <c r="K52" s="125">
        <v>208868957</v>
      </c>
      <c r="L52" s="126" t="s">
        <v>2701</v>
      </c>
      <c r="M52" s="182">
        <v>1</v>
      </c>
      <c r="N52" s="126" t="s">
        <v>27</v>
      </c>
      <c r="O52" s="126" t="s">
        <v>1148</v>
      </c>
      <c r="P52" s="81"/>
    </row>
    <row r="53" spans="1:16" s="7" customFormat="1" ht="24.75" customHeight="1" outlineLevel="1" x14ac:dyDescent="0.3">
      <c r="A53" s="145">
        <v>6</v>
      </c>
      <c r="B53" s="124" t="s">
        <v>2720</v>
      </c>
      <c r="C53" s="126" t="s">
        <v>31</v>
      </c>
      <c r="D53" s="123" t="s">
        <v>2710</v>
      </c>
      <c r="E53" s="146">
        <v>40693</v>
      </c>
      <c r="F53" s="146">
        <v>40908</v>
      </c>
      <c r="G53" s="173">
        <f t="shared" si="1"/>
        <v>7.166666666666667</v>
      </c>
      <c r="H53" s="121" t="s">
        <v>2711</v>
      </c>
      <c r="I53" s="123" t="s">
        <v>208</v>
      </c>
      <c r="J53" s="123" t="s">
        <v>210</v>
      </c>
      <c r="K53" s="125">
        <v>235725479</v>
      </c>
      <c r="L53" s="126" t="s">
        <v>2701</v>
      </c>
      <c r="M53" s="182">
        <v>1</v>
      </c>
      <c r="N53" s="126" t="s">
        <v>27</v>
      </c>
      <c r="O53" s="126" t="s">
        <v>1148</v>
      </c>
      <c r="P53" s="81"/>
    </row>
    <row r="54" spans="1:16" s="7" customFormat="1" ht="24.75" customHeight="1" outlineLevel="1" x14ac:dyDescent="0.3">
      <c r="A54" s="145">
        <v>7</v>
      </c>
      <c r="B54" s="124" t="s">
        <v>2720</v>
      </c>
      <c r="C54" s="126" t="s">
        <v>31</v>
      </c>
      <c r="D54" s="123" t="s">
        <v>2712</v>
      </c>
      <c r="E54" s="146">
        <v>41068</v>
      </c>
      <c r="F54" s="146">
        <v>41274</v>
      </c>
      <c r="G54" s="173">
        <f t="shared" si="1"/>
        <v>6.8666666666666663</v>
      </c>
      <c r="H54" s="124" t="s">
        <v>2713</v>
      </c>
      <c r="I54" s="123" t="s">
        <v>208</v>
      </c>
      <c r="J54" s="123" t="s">
        <v>210</v>
      </c>
      <c r="K54" s="120">
        <v>164016604</v>
      </c>
      <c r="L54" s="126" t="s">
        <v>2701</v>
      </c>
      <c r="M54" s="182">
        <v>1</v>
      </c>
      <c r="N54" s="126" t="s">
        <v>27</v>
      </c>
      <c r="O54" s="126" t="s">
        <v>1148</v>
      </c>
      <c r="P54" s="81"/>
    </row>
    <row r="55" spans="1:16" s="7" customFormat="1" ht="24.75" customHeight="1" outlineLevel="1" x14ac:dyDescent="0.3">
      <c r="A55" s="145">
        <v>8</v>
      </c>
      <c r="B55" s="124" t="s">
        <v>2720</v>
      </c>
      <c r="C55" s="126" t="s">
        <v>31</v>
      </c>
      <c r="D55" s="123" t="s">
        <v>2714</v>
      </c>
      <c r="E55" s="146">
        <v>41100</v>
      </c>
      <c r="F55" s="146">
        <v>41639</v>
      </c>
      <c r="G55" s="173">
        <f t="shared" si="1"/>
        <v>17.966666666666665</v>
      </c>
      <c r="H55" s="124" t="s">
        <v>2715</v>
      </c>
      <c r="I55" s="123" t="s">
        <v>208</v>
      </c>
      <c r="J55" s="123" t="s">
        <v>210</v>
      </c>
      <c r="K55" s="120">
        <v>183825147</v>
      </c>
      <c r="L55" s="126" t="s">
        <v>2701</v>
      </c>
      <c r="M55" s="182">
        <v>1</v>
      </c>
      <c r="N55" s="126" t="s">
        <v>27</v>
      </c>
      <c r="O55" s="126" t="s">
        <v>26</v>
      </c>
      <c r="P55" s="81"/>
    </row>
    <row r="56" spans="1:16" s="7" customFormat="1" ht="24.75" customHeight="1" outlineLevel="1" x14ac:dyDescent="0.3">
      <c r="A56" s="145">
        <v>9</v>
      </c>
      <c r="B56" s="124" t="s">
        <v>2720</v>
      </c>
      <c r="C56" s="126" t="s">
        <v>31</v>
      </c>
      <c r="D56" s="123" t="s">
        <v>2716</v>
      </c>
      <c r="E56" s="146">
        <v>41816</v>
      </c>
      <c r="F56" s="146">
        <v>42004</v>
      </c>
      <c r="G56" s="173">
        <f t="shared" si="1"/>
        <v>6.2666666666666666</v>
      </c>
      <c r="H56" s="124" t="s">
        <v>2717</v>
      </c>
      <c r="I56" s="123" t="s">
        <v>208</v>
      </c>
      <c r="J56" s="123" t="s">
        <v>210</v>
      </c>
      <c r="K56" s="120">
        <v>143619774</v>
      </c>
      <c r="L56" s="126" t="s">
        <v>2701</v>
      </c>
      <c r="M56" s="182">
        <v>1</v>
      </c>
      <c r="N56" s="126" t="s">
        <v>27</v>
      </c>
      <c r="O56" s="126" t="s">
        <v>26</v>
      </c>
      <c r="P56" s="81"/>
    </row>
    <row r="57" spans="1:16" s="7" customFormat="1" ht="24.75" customHeight="1" outlineLevel="1" x14ac:dyDescent="0.3">
      <c r="A57" s="145">
        <v>10</v>
      </c>
      <c r="B57" s="124" t="s">
        <v>2671</v>
      </c>
      <c r="C57" s="126" t="s">
        <v>31</v>
      </c>
      <c r="D57" s="123" t="s">
        <v>2718</v>
      </c>
      <c r="E57" s="146">
        <v>42003</v>
      </c>
      <c r="F57" s="146">
        <v>42368</v>
      </c>
      <c r="G57" s="173">
        <f t="shared" si="1"/>
        <v>12.166666666666666</v>
      </c>
      <c r="H57" s="124" t="s">
        <v>2719</v>
      </c>
      <c r="I57" s="123" t="s">
        <v>208</v>
      </c>
      <c r="J57" s="123" t="s">
        <v>210</v>
      </c>
      <c r="K57" s="125">
        <v>2130046620</v>
      </c>
      <c r="L57" s="126" t="s">
        <v>2701</v>
      </c>
      <c r="M57" s="182">
        <v>1</v>
      </c>
      <c r="N57" s="126" t="s">
        <v>27</v>
      </c>
      <c r="O57" s="126" t="s">
        <v>26</v>
      </c>
      <c r="P57" s="81"/>
    </row>
    <row r="58" spans="1:16" s="7" customFormat="1" ht="24.75" customHeight="1" outlineLevel="1" x14ac:dyDescent="0.3">
      <c r="A58" s="145">
        <v>11</v>
      </c>
      <c r="B58" s="124" t="s">
        <v>2721</v>
      </c>
      <c r="C58" s="126" t="s">
        <v>2722</v>
      </c>
      <c r="D58" s="123" t="s">
        <v>2723</v>
      </c>
      <c r="E58" s="146">
        <v>42404</v>
      </c>
      <c r="F58" s="146">
        <v>42704</v>
      </c>
      <c r="G58" s="173">
        <f t="shared" si="1"/>
        <v>10</v>
      </c>
      <c r="H58" s="124" t="s">
        <v>2724</v>
      </c>
      <c r="I58" s="123" t="s">
        <v>208</v>
      </c>
      <c r="J58" s="123" t="s">
        <v>210</v>
      </c>
      <c r="K58" s="125">
        <v>470400000</v>
      </c>
      <c r="L58" s="126" t="s">
        <v>2701</v>
      </c>
      <c r="M58" s="182">
        <v>1</v>
      </c>
      <c r="N58" s="126" t="s">
        <v>27</v>
      </c>
      <c r="O58" s="126" t="s">
        <v>26</v>
      </c>
      <c r="P58" s="81"/>
    </row>
    <row r="59" spans="1:16" s="7" customFormat="1" ht="24.75" customHeight="1" outlineLevel="1" x14ac:dyDescent="0.3">
      <c r="A59" s="145">
        <v>12</v>
      </c>
      <c r="B59" s="124" t="s">
        <v>2721</v>
      </c>
      <c r="C59" s="126" t="s">
        <v>2722</v>
      </c>
      <c r="D59" s="123" t="s">
        <v>2725</v>
      </c>
      <c r="E59" s="146">
        <v>42767</v>
      </c>
      <c r="F59" s="146">
        <v>43069</v>
      </c>
      <c r="G59" s="173">
        <f t="shared" si="1"/>
        <v>10.066666666666666</v>
      </c>
      <c r="H59" s="124" t="s">
        <v>2726</v>
      </c>
      <c r="I59" s="123" t="s">
        <v>208</v>
      </c>
      <c r="J59" s="123" t="s">
        <v>210</v>
      </c>
      <c r="K59" s="125">
        <v>425600000</v>
      </c>
      <c r="L59" s="126" t="s">
        <v>2701</v>
      </c>
      <c r="M59" s="182">
        <v>1</v>
      </c>
      <c r="N59" s="126" t="s">
        <v>27</v>
      </c>
      <c r="O59" s="126" t="s">
        <v>26</v>
      </c>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t="s">
        <v>26</v>
      </c>
      <c r="E167" s="8"/>
      <c r="F167" s="5"/>
      <c r="G167" s="109" t="s">
        <v>26</v>
      </c>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20" t="s">
        <v>2674</v>
      </c>
      <c r="J179" s="221"/>
      <c r="K179" s="221"/>
      <c r="L179" s="222"/>
      <c r="M179" s="179">
        <v>0.02</v>
      </c>
      <c r="O179" s="8"/>
      <c r="Q179" s="19"/>
      <c r="R179" s="19"/>
      <c r="S179" s="180">
        <f>IF(M179&gt;0,SUM(L179+M179),"")</f>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0.08</v>
      </c>
      <c r="D185" s="170" t="s">
        <v>2633</v>
      </c>
      <c r="E185" s="96">
        <f>+(C185*SUM(K20:K35))</f>
        <v>620752283.20000005</v>
      </c>
      <c r="F185" s="94"/>
      <c r="G185" s="95"/>
      <c r="H185" s="90"/>
      <c r="I185" s="92" t="s">
        <v>2632</v>
      </c>
      <c r="J185" s="185">
        <f>M179</f>
        <v>0.02</v>
      </c>
      <c r="K185" s="230" t="s">
        <v>2633</v>
      </c>
      <c r="L185" s="230"/>
      <c r="M185" s="96">
        <f>+J185*K20</f>
        <v>155188070.80000001</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50"/>
      <c r="Q192" s="155"/>
      <c r="R192" s="156"/>
      <c r="S192" s="156"/>
      <c r="T192" s="155"/>
    </row>
    <row r="193" spans="1:18" ht="14.4" x14ac:dyDescent="0.3">
      <c r="A193" s="9"/>
      <c r="C193" s="129">
        <v>41982</v>
      </c>
      <c r="D193" s="5"/>
      <c r="E193" s="128">
        <v>1911</v>
      </c>
      <c r="F193" s="5"/>
      <c r="G193" s="5"/>
      <c r="H193" s="148" t="s">
        <v>2727</v>
      </c>
      <c r="J193" s="5"/>
      <c r="K193" s="129">
        <v>38845</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t="s">
        <v>2728</v>
      </c>
      <c r="J211" s="27" t="s">
        <v>2627</v>
      </c>
      <c r="K211" s="149" t="s">
        <v>2731</v>
      </c>
      <c r="L211" s="21"/>
      <c r="M211" s="21"/>
      <c r="N211" s="21"/>
      <c r="O211" s="8"/>
    </row>
    <row r="212" spans="1:15" ht="14.4" x14ac:dyDescent="0.3">
      <c r="A212" s="9"/>
      <c r="B212" s="27" t="s">
        <v>2624</v>
      </c>
      <c r="C212" s="148" t="s">
        <v>2727</v>
      </c>
      <c r="D212" s="21"/>
      <c r="G212" s="27" t="s">
        <v>2626</v>
      </c>
      <c r="H212" s="149" t="s">
        <v>2729</v>
      </c>
      <c r="J212" s="27" t="s">
        <v>2628</v>
      </c>
      <c r="K212" s="148" t="s">
        <v>2730</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44194.744555439815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44194.744555439815</v>
      </c>
      <c r="W20" s="107">
        <f ca="1">NOW()</f>
        <v>44194.744555439815</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44194.744555439815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44194.744555439815</v>
      </c>
      <c r="W20" s="107">
        <f ca="1">NOW()</f>
        <v>44194.744555439815</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44194.744555439815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44194.744555439815</v>
      </c>
      <c r="W20" s="107">
        <f ca="1">NOW()</f>
        <v>44194.744555439815</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44194.744555439815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44194.744555439815</v>
      </c>
      <c r="W20" s="107">
        <f ca="1">NOW()</f>
        <v>44194.744555439815</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2020-12-11T17:12:38Z</cp:lastPrinted>
  <dcterms:created xsi:type="dcterms:W3CDTF">2020-10-14T21:57:42Z</dcterms:created>
  <dcterms:modified xsi:type="dcterms:W3CDTF">2020-12-29T22:52:18Z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