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 i="12" l="1"/>
  <c r="K49"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<sst xmlns="http://schemas.openxmlformats.org/spreadsheetml/2006/main" count="3203" uniqueCount="2721">
  <si>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</si>
  <si>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</si>
  <si>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</si>
  <si>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</si>
  <si>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</si>
  <si>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</si>
  <si>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</si>
  <si>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</si>
  <si>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</si>
  <si>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</si>
  <si>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</si>
  <si>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</si>
  <si>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</si>
  <si>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</si>
  <si>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</si>
  <si>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</si>
  <si>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</si>
  <si>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</si>
  <si>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</si>
  <si>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</si>
  <si>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</si>
  <si>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</si>
  <si>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</si>
  <si>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</si>
  <si>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</si>
  <si>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</si>
  <si>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</si>
  <si>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</si>
  <si>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</si>
  <si>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</si>
  <si>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</si>
  <si>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</si>
  <si>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</si>
  <si>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</si>
  <si>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</si>
  <si>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</si>
  <si>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</si>
  <si>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</si>
  <si>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</si>
  <si>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</si>
  <si>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</si>
  <si>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</si>
  <si>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</si>
  <si>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</si>
  <si>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</si>
  <si>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</si>
  <si>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</si>
  <si>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</si>
  <si>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</si>
  <si>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</si>
  <si>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</si>
  <si>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</si>
  <si>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</si>
  <si>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</si>
  <si>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</si>
  <si>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</si>
  <si>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</si>
  <si>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</si>
  <si>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</si>
  <si>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</si>
  <si>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</si>
  <si>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</si>
  <si>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</si>
  <si>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</si>
  <si>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</si>
  <si>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</si>
  <si>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</si>
  <si>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</si>
  <si>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</si>
  <si>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</si>
  <si>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</si>
  <si>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</si>
  <si>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</si>
  <si>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</si>
  <si>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</si>
  <si>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</si>
  <si>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</si>
  <si>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</si>
  <si>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</si>
  <si>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</si>
  <si>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</si>
  <si>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</si>
  <si>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</si>
  <si>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</si>
  <si>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</si>
  <si>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</si>
  <si>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</si>
  <si>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</si>
  <si>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</si>
  <si>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</si>
  <si>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</si>
  <si>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</si>
  <si>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</si>
  <si>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</si>
  <si>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</si>
  <si>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</si>
  <si>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</si>
  <si>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</si>
  <si>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</si>
  <si>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</si>
  <si>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</si>
  <si>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</si>
  <si>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</si>
  <si>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</si>
  <si>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</si>
  <si>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</si>
  <si>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</si>
  <si>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</si>
  <si>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</si>
  <si>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</si>
  <si>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</si>
  <si>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</si>
  <si>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</si>
  <si>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</si>
  <si>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</si>
  <si>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</si>
  <si>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</si>
  <si>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</si>
  <si>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</si>
  <si>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</si>
  <si>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</si>
  <si>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</si>
  <si>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</si>
  <si>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</si>
  <si>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</si>
  <si>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</si>
  <si>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</si>
  <si>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</si>
  <si>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</si>
  <si>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</si>
  <si>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</si>
  <si>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</si>
  <si>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</si>
  <si>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</si>
  <si>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</si>
  <si>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</si>
  <si>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</si>
  <si>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</si>
  <si>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</si>
  <si>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</si>
  <si>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</si>
  <si>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</si>
  <si>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</si>
  <si>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</si>
  <si>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</si>
  <si>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</si>
  <si>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</si>
  <si>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</si>
  <si>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</si>
  <si>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</si>
  <si>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</si>
  <si>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</si>
  <si>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</si>
  <si>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</si>
  <si>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</si>
  <si>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</si>
  <si>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</si>
  <si>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</si>
  <si>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</si>
  <si>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</si>
  <si>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</si>
  <si>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</si>
  <si>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</si>
  <si>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</si>
  <si>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</si>
  <si>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</si>
  <si>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</si>
  <si>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</si>
  <si>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</si>
  <si>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</si>
  <si>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</si>
  <si>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</si>
  <si>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</si>
  <si>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</si>
  <si>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</si>
  <si>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</si>
  <si>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</si>
  <si>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</si>
  <si>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</si>
  <si>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</si>
  <si>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</si>
  <si>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</si>
  <si>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</si>
  <si>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</si>
  <si>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</si>
  <si>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</si>
  <si>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</si>
  <si>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</si>
  <si>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</si>
  <si>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</si>
  <si>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</si>
  <si>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</si>
  <si>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</si>
  <si>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</si>
  <si>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</si>
  <si>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</si>
  <si>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</si>
  <si>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</si>
  <si>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</si>
  <si>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</si>
  <si>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</si>
  <si>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</si>
  <si>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</si>
  <si>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</si>
  <si>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</si>
  <si>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</si>
  <si>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</si>
  <si>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</si>
  <si>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</si>
  <si>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</si>
  <si>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</si>
  <si>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</si>
  <si>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</si>
  <si>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</si>
  <si>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</si>
  <si>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</si>
  <si>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</si>
  <si>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</si>
  <si>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</si>
  <si>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</si>
  <si>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</si>
  <si>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</si>
  <si>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</si>
  <si>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</si>
  <si>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</si>
  <si>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</si>
  <si>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</si>
  <si>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</si>
  <si>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</si>
  <si>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</si>
  <si>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</si>
  <si>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</si>
  <si>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</si>
  <si>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</si>
  <si>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</si>
  <si>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</si>
  <si>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</si>
  <si>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</si>
  <si>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</si>
  <si>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</si>
  <si>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</si>
  <si>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</si>
  <si>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</si>
  <si>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</si>
  <si>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</si>
  <si>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</si>
  <si>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</si>
  <si>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</si>
  <si>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</si>
  <si>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</si>
  <si>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</si>
  <si>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</si>
  <si>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</si>
  <si>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</si>
  <si>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</si>
  <si>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</si>
  <si>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</si>
  <si>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</si>
  <si>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</si>
  <si>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</si>
  <si>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</si>
  <si>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</si>
  <si>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</si>
  <si>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</si>
  <si>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</si>
  <si>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</si>
  <si>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</si>
  <si>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</si>
  <si>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</si>
  <si>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</si>
  <si>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</si>
  <si>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</si>
  <si>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</si>
  <si>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</si>
  <si>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</si>
  <si>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</si>
  <si>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</si>
  <si>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</si>
  <si>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</si>
  <si>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</si>
  <si>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</si>
  <si>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</si>
  <si>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</si>
  <si>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</si>
  <si>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</si>
  <si>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</si>
  <si>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</si>
  <si>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</si>
  <si>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</si>
  <si>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</si>
  <si>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</si>
  <si>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</si>
  <si>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</si>
  <si>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</si>
  <si>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</si>
  <si>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</si>
  <si>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</si>
  <si>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</si>
  <si>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</si>
  <si>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</si>
  <si>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</si>
  <si>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</si>
  <si>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</si>
  <si>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</si>
  <si>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</si>
  <si>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</si>
  <si>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</si>
  <si>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</si>
  <si>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</si>
  <si>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</si>
  <si>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</si>
  <si>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</si>
  <si>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</si>
  <si>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</si>
  <si>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</si>
  <si>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</si>
  <si>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</si>
  <si>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</si>
  <si>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</si>
  <si>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</si>
  <si>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</si>
  <si>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</si>
  <si>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</si>
  <si>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</si>
  <si>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</si>
  <si>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</si>
  <si>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</si>
  <si>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</si>
  <si>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</si>
  <si>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</si>
  <si>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</si>
  <si>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</si>
  <si>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</si>
  <si>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</si>
  <si>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</si>
  <si>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</si>
  <si>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</si>
  <si>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</si>
  <si>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</si>
  <si>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</si>
  <si>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</si>
  <si>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</si>
  <si>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</si>
  <si>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</si>
  <si>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</si>
  <si>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</si>
  <si>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</si>
  <si>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</si>
  <si>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</si>
  <si>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</si>
  <si>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</si>
  <si>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</si>
  <si>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</si>
  <si>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</si>
  <si>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</si>
  <si>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</si>
  <si>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</si>
  <si>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</si>
  <si>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</si>
  <si>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</si>
  <si>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</si>
  <si>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</si>
  <si>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</si>
  <si>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</si>
  <si>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</si>
  <si>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</si>
  <si>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</si>
  <si>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</si>
  <si>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</si>
  <si>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</si>
  <si>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</si>
  <si>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</si>
  <si>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</si>
  <si>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</si>
  <si>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</si>
  <si>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</si>
  <si>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</si>
  <si>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</si>
  <si>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</si>
  <si>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</si>
  <si>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</si>
  <si>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</si>
  <si>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</si>
  <si>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</si>
  <si>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</si>
  <si>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</si>
  <si>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</si>
  <si>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</si>
  <si>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</si>
  <si>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</si>
  <si>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</si>
  <si>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</si>
  <si>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</si>
  <si>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</si>
  <si>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</si>
  <si>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</si>
  <si>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</si>
  <si>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</si>
  <si>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</si>
  <si>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</si>
  <si>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</si>
  <si>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</si>
  <si>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</si>
  <si>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</si>
  <si>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</si>
  <si>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</si>
  <si>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</si>
  <si>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</si>
  <si>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</si>
  <si>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</si>
  <si>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</si>
  <si>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</si>
  <si>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</si>
  <si>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</si>
  <si>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</si>
  <si>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</si>
  <si>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</si>
  <si>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</si>
  <si>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</si>
  <si>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</si>
  <si>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</si>
  <si>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</si>
  <si>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</si>
  <si>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</si>
  <si>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</si>
  <si>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</si>
  <si>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</si>
  <si>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</si>
  <si>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</si>
  <si>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</si>
  <si>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</si>
  <si>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</si>
  <si>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</si>
  <si>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</si>
  <si>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</si>
  <si>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</si>
  <si>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</si>
  <si>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</si>
  <si>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</si>
  <si>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</si>
  <si>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</si>
  <si>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</si>
  <si>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</si>
  <si>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</si>
  <si>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</si>
  <si>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</si>
  <si>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</si>
  <si>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</si>
  <si>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</si>
  <si>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</si>
  <si>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</si>
  <si>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</si>
  <si>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</si>
  <si>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</si>
  <si>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</si>
  <si>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</si>
  <si>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</si>
  <si>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</si>
  <si>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</si>
  <si>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</si>
  <si>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</si>
  <si>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</si>
  <si>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</si>
  <si>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</si>
  <si>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</si>
  <si>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</si>
  <si>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</si>
  <si>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</si>
  <si>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</si>
  <si>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</si>
  <si>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</si>
  <si>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</si>
  <si>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</si>
  <si>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</si>
  <si>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</si>
  <si>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</si>
  <si>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</si>
  <si>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</si>
  <si>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</si>
  <si>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</si>
  <si>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</si>
  <si>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</si>
  <si>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</si>
  <si>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</si>
  <si>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</si>
  <si>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</si>
  <si>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</si>
  <si>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</si>
  <si>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</si>
  <si>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</si>
  <si>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</si>
  <si>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</si>
  <si>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</si>
  <si>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</si>
  <si>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</si>
  <si>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</si>
  <si>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</si>
  <si>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</si>
  <si>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</si>
  <si>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</si>
  <si>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</si>
  <si>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</si>
  <si>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</si>
  <si>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</si>
  <si>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</si>
  <si>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</si>
  <si>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</si>
  <si>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</si>
  <si>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</si>
  <si>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</si>
  <si>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</si>
  <si>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</si>
  <si>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</si>
  <si>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</si>
  <si>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</si>
  <si>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</si>
  <si>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</si>
  <si>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</si>
  <si>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</si>
  <si>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</si>
  <si>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</si>
  <si>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</si>
  <si>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</si>
  <si>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</si>
  <si>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</si>
  <si>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</si>
  <si>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</si>
  <si>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</si>
  <si>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</si>
  <si>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</si>
  <si>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</si>
  <si>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</si>
  <si>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</si>
  <si>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</si>
  <si>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</si>
  <si>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</si>
  <si>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</si>
  <si>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</si>
  <si>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</si>
  <si>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</si>
  <si>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</si>
  <si>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</si>
  <si>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</si>
  <si>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</si>
  <si>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</si>
  <si>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</si>
  <si>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</si>
  <si>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</si>
  <si>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</si>
  <si>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</si>
  <si>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</si>
  <si>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</si>
  <si>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</si>
  <si>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</si>
  <si>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</si>
  <si>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</si>
  <si>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</si>
  <si>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</si>
  <si>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</si>
  <si>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</si>
  <si>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</si>
  <si>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</si>
  <si>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</si>
  <si>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</si>
  <si>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</si>
  <si>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</si>
  <si>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</si>
  <si>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</si>
  <si>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</si>
  <si>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</si>
  <si>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</si>
  <si>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</si>
  <si>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</si>
  <si>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</si>
  <si>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</si>
  <si>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</si>
  <si>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</si>
  <si>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</si>
  <si>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</si>
  <si>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</si>
  <si>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</si>
  <si>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</si>
  <si>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</si>
  <si>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</si>
  <si>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</si>
  <si>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</si>
  <si>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</si>
  <si>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</si>
  <si>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</si>
  <si>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</si>
  <si>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</si>
  <si>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</si>
  <si>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</si>
  <si>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</si>
  <si>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</si>
  <si>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</si>
  <si>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</si>
  <si>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</si>
  <si>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</si>
  <si>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</si>
  <si>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</si>
  <si>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</si>
  <si>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</si>
  <si>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</si>
  <si>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</si>
  <si>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</si>
  <si>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</si>
  <si>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</si>
  <si>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</si>
  <si>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</si>
  <si>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</si>
  <si>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</si>
  <si>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</si>
  <si>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</si>
  <si>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</si>
  <si>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</si>
  <si>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</si>
  <si>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</si>
  <si>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</si>
  <si>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</si>
  <si>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</si>
  <si>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</si>
  <si>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</si>
  <si>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</si>
  <si>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</si>
  <si>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</si>
  <si>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</si>
  <si>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</si>
  <si>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</si>
  <si>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</si>
  <si>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</si>
  <si>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</si>
  <si>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</si>
  <si>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</si>
  <si>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</si>
  <si>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</si>
  <si>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</si>
  <si>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</si>
  <si>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</si>
  <si>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</si>
  <si>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</si>
  <si>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</si>
  <si>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</si>
  <si>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</si>
  <si>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</si>
  <si>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</si>
  <si>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</si>
  <si>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</si>
  <si>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</si>
  <si>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</si>
  <si>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</si>
  <si>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</si>
  <si>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</si>
  <si>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</si>
  <si>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</si>
  <si>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</si>
  <si>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</si>
  <si>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</si>
  <si>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</si>
  <si>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</si>
  <si>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</si>
  <si>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</si>
  <si>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</si>
  <si>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</si>
  <si>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</si>
  <si>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</si>
  <si>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</si>
  <si>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</si>
  <si>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</si>
  <si>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</si>
  <si>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</si>
  <si>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</si>
  <si>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</si>
  <si>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</si>
  <si>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</si>
  <si>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</si>
  <si>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</si>
  <si>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</si>
  <si>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</si>
  <si>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</si>
  <si>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</si>
  <si>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</si>
  <si>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</si>
  <si>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</si>
  <si>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</si>
  <si>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</si>
  <si>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</si>
  <si>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</si>
  <si>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</si>
  <si>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</si>
  <si>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</si>
  <si>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</si>
  <si>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</si>
  <si>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</si>
  <si>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</si>
  <si>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</si>
  <si>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</si>
  <si>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</si>
  <si>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</si>
  <si>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</si>
  <si>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</si>
  <si>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</si>
  <si>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</si>
  <si>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</si>
  <si>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</si>
  <si>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</si>
  <si>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</si>
  <si>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</si>
  <si>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</si>
  <si>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</si>
  <si>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</si>
  <si>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</si>
  <si>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</si>
  <si>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</si>
  <si>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</si>
  <si>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</si>
  <si>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</si>
  <si>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</si>
  <si>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</si>
  <si>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</si>
  <si>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</si>
  <si>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</si>
  <si>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</si>
  <si>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</si>
  <si>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</si>
  <si>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</si>
  <si>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</si>
  <si>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</si>
  <si>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</si>
  <si>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</si>
  <si>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</si>
  <si>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</si>
  <si>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</si>
  <si>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</si>
  <si>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</si>
  <si>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</si>
  <si>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</si>
  <si>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</si>
  <si>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</si>
  <si>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</si>
  <si>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</si>
  <si>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</si>
  <si>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</si>
  <si>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</si>
  <si>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</si>
  <si>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</si>
  <si>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</si>
  <si>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</si>
  <si>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</si>
  <si>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</si>
  <si>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</si>
  <si>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</si>
  <si>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</si>
  <si>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</si>
  <si>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</si>
  <si>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</si>
  <si>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</si>
  <si>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</si>
  <si>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</si>
  <si>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</si>
  <si>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</si>
  <si>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</si>
  <si>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</si>
  <si>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</si>
  <si>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</si>
  <si>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</si>
  <si>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</si>
  <si>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</si>
  <si>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</si>
  <si>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</si>
  <si>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</si>
  <si>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</si>
  <si>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</si>
  <si>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</si>
  <si>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</si>
  <si>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</si>
  <si>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</si>
  <si>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</si>
  <si>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</si>
  <si>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</si>
  <si>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</si>
  <si>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</si>
  <si>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</si>
  <si>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</si>
  <si>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</si>
  <si>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</si>
  <si>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</si>
  <si>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</si>
  <si>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</si>
  <si>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</si>
  <si>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</si>
  <si>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</si>
  <si>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</si>
  <si>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</si>
  <si>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</si>
  <si>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</si>
  <si>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</si>
  <si>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</si>
  <si>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</si>
  <si>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</si>
  <si>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</si>
  <si>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</si>
  <si>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</si>
  <si>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</si>
  <si>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</si>
  <si>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</si>
  <si>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</si>
  <si>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</si>
  <si>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</si>
  <si>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</si>
  <si>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</si>
  <si>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</si>
  <si>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</si>
  <si>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</si>
  <si>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</si>
  <si>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</si>
  <si>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</si>
  <si>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</si>
  <si>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</si>
  <si>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</si>
  <si>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</si>
  <si>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</si>
  <si>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</si>
  <si>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</si>
  <si>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</si>
  <si>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</si>
  <si>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</si>
  <si>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</si>
  <si>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</si>
  <si>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</si>
  <si>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</si>
  <si>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</si>
  <si>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</si>
  <si>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</si>
  <si>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</si>
  <si>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</si>
  <si>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</si>
  <si>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</si>
  <si>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</si>
  <si>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</si>
  <si>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</si>
  <si>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</si>
  <si>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</si>
  <si>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</si>
  <si>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</si>
  <si>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</si>
  <si>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</si>
  <si>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</si>
  <si>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</si>
  <si>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</si>
  <si>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</si>
  <si>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</si>
  <si>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</si>
  <si>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</si>
  <si>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</si>
  <si>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</si>
  <si>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</si>
  <si>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</si>
  <si>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</si>
  <si>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</si>
  <si>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</si>
  <si>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</si>
  <si>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</si>
  <si>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</si>
  <si>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</si>
  <si>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</si>
  <si>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</si>
  <si>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</si>
  <si>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</si>
  <si>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</si>
  <si>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</si>
  <si>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</si>
  <si>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</si>
  <si>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</si>
  <si>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</si>
  <si>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</si>
  <si>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</si>
  <si>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</si>
  <si>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</si>
  <si>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</si>
  <si>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</si>
  <si>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</si>
  <si>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</si>
  <si>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</si>
  <si>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</si>
  <si>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</si>
  <si>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</si>
  <si>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</si>
  <si>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</si>
  <si>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</si>
  <si>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</si>
  <si>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</si>
  <si>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</si>
  <si>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</si>
  <si>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</si>
  <si>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</si>
  <si>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</si>
  <si>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</si>
  <si>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</si>
  <si>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</si>
  <si>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</si>
  <si>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</si>
  <si>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</si>
  <si>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</si>
  <si>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</si>
  <si>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</si>
  <si>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</si>
  <si>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</si>
  <si>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</si>
  <si>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</si>
  <si>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</si>
  <si>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</si>
  <si>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</si>
  <si>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</si>
  <si>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</si>
  <si>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</si>
  <si>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</si>
  <si>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</si>
  <si>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</si>
  <si>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</si>
  <si>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</si>
  <si>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</si>
  <si>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</si>
  <si>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</si>
  <si>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</si>
  <si>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</si>
  <si>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</si>
  <si>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</si>
  <si>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</si>
  <si>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</si>
  <si>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</si>
  <si>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</si>
  <si>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</si>
  <si>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</si>
  <si>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</si>
  <si>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</si>
  <si>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</si>
  <si>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</si>
  <si>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</si>
  <si>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</si>
  <si>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</si>
  <si>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</si>
  <si>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</si>
  <si>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</si>
  <si>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</si>
  <si>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</si>
  <si>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</si>
  <si>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</si>
  <si>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</si>
  <si>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</si>
  <si>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</si>
  <si>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</si>
  <si>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</si>
  <si>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</si>
  <si>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</si>
  <si>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</si>
  <si>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</si>
  <si>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</si>
  <si>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</si>
  <si>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</si>
  <si>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</si>
  <si>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</si>
  <si>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</si>
  <si>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</si>
  <si>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</si>
  <si>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</si>
  <si>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</si>
  <si>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</si>
  <si>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</si>
  <si>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</si>
  <si>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</si>
  <si>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</si>
  <si>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</si>
  <si>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</si>
  <si>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</si>
  <si>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</si>
  <si>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</si>
  <si>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</si>
  <si>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</si>
  <si>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</si>
  <si>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</si>
  <si>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</si>
  <si>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</si>
  <si>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</si>
  <si>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</si>
  <si>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</si>
  <si>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</si>
  <si>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</si>
  <si>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</si>
  <si>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</si>
  <si>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</si>
  <si>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</si>
  <si>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</si>
  <si>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</si>
  <si>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</si>
  <si>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</si>
  <si>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</si>
  <si>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</si>
  <si>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</si>
  <si>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</si>
  <si>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</si>
  <si>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</si>
  <si>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</si>
  <si>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</si>
  <si>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</si>
  <si>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</si>
  <si>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</si>
  <si>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</si>
  <si>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</si>
  <si>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</si>
  <si>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</si>
  <si>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</si>
  <si>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</si>
  <si>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</si>
  <si>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</si>
  <si>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</si>
  <si>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</si>
  <si>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</si>
  <si>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</si>
  <si>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</si>
  <si>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</si>
  <si>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</si>
  <si>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</si>
  <si>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</si>
  <si>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</si>
  <si>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</si>
  <si>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</si>
  <si>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</si>
  <si>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</si>
  <si>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</si>
  <si>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</si>
  <si>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</si>
  <si>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</si>
  <si>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</si>
  <si>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</si>
  <si>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</si>
  <si>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</si>
  <si>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</si>
  <si>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</si>
  <si>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</si>
  <si>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</si>
  <si>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</si>
  <si>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</si>
  <si>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</si>
  <si>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</si>
  <si>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</si>
  <si>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</si>
  <si>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</si>
  <si>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</si>
  <si>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</si>
  <si>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</si>
  <si>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</si>
  <si>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</si>
  <si>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</si>
  <si>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</si>
  <si>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</si>
  <si>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</si>
  <si>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</si>
  <si>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</si>
  <si>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</si>
  <si>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</si>
  <si>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</si>
  <si>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</si>
  <si>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</si>
  <si>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</si>
  <si>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</si>
  <si>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</si>
  <si>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</si>
  <si>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</si>
  <si>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</si>
  <si>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</si>
  <si>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</si>
  <si>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</si>
  <si>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</si>
  <si>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</si>
  <si>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</si>
  <si>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</si>
  <si>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</si>
  <si>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</si>
  <si>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</si>
  <si>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</si>
  <si>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</si>
  <si>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</si>
  <si>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</si>
  <si>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</si>
  <si>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</si>
  <si>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</si>
  <si>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</si>
  <si>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</si>
  <si>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</si>
  <si>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</si>
  <si>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</si>
  <si>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</si>
  <si>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</si>
  <si>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</si>
  <si>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</si>
  <si>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</si>
  <si>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</si>
  <si>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</si>
  <si>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</si>
  <si>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</si>
  <si>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</si>
  <si>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</si>
  <si>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</si>
  <si>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</si>
  <si>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</si>
  <si>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</si>
  <si>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</si>
  <si>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</si>
  <si>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</si>
  <si>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</si>
  <si>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</si>
  <si>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</si>
  <si>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</si>
  <si>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</si>
  <si>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</si>
  <si>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</si>
  <si>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</si>
  <si>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</si>
  <si>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</si>
  <si>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</si>
  <si>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</si>
  <si>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</si>
  <si>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</si>
  <si>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</si>
  <si>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</si>
  <si>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</si>
  <si>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</si>
  <si>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</si>
  <si>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</si>
  <si>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</si>
  <si>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</si>
  <si>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</si>
  <si>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</si>
  <si>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</si>
  <si>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</si>
  <si>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</si>
  <si>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</si>
  <si>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</si>
  <si>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</si>
  <si>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</si>
  <si>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</si>
  <si>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</si>
  <si>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</si>
  <si>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</si>
  <si>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</si>
  <si>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</si>
  <si>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</si>
  <si>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</si>
  <si>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</si>
  <si>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</si>
  <si>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</si>
  <si>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</si>
  <si>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</si>
  <si>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</si>
  <si>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</si>
  <si>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</si>
  <si>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</si>
  <si>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</si>
  <si>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</si>
  <si>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</si>
  <si>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</si>
  <si>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</si>
  <si>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</si>
  <si>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</si>
  <si>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</si>
  <si>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</si>
  <si>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</si>
  <si>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</si>
  <si>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</si>
  <si>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</si>
  <si>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</si>
  <si>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</si>
  <si>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</si>
  <si>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</si>
  <si>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</si>
  <si>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</si>
  <si>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</si>
  <si>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</si>
  <si>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</si>
  <si>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</si>
  <si>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</si>
  <si>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</si>
  <si>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</si>
  <si>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</si>
  <si>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</si>
  <si>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</si>
  <si>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</si>
  <si>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</si>
  <si>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</si>
  <si>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</si>
  <si>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</si>
  <si>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</si>
  <si>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</si>
  <si>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</si>
  <si>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</si>
  <si>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</si>
  <si>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</si>
  <si>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</si>
  <si>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</si>
  <si>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</si>
  <si>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</si>
  <si>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</si>
  <si>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</si>
  <si>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</si>
  <si>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</si>
  <si>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</si>
  <si>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</si>
  <si>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</si>
  <si>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</si>
  <si>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</si>
  <si>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</si>
  <si>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</si>
  <si>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</si>
  <si>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</si>
  <si>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</si>
  <si>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</si>
  <si>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</si>
  <si>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</si>
  <si>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</si>
  <si>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</si>
  <si>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</si>
  <si>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</si>
  <si>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</si>
  <si>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</si>
  <si>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</si>
  <si>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</si>
  <si>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</si>
  <si>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</si>
  <si>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</si>
  <si>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</si>
  <si>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</si>
  <si>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</si>
  <si>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</si>
  <si>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</si>
  <si>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</si>
  <si>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</si>
  <si>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</si>
  <si>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</si>
  <si>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</si>
  <si>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</si>
  <si>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</si>
  <si>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</si>
  <si>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</si>
  <si>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</si>
  <si>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</si>
  <si>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</si>
  <si>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</si>
  <si>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</si>
  <si>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</si>
  <si>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</si>
  <si>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</si>
  <si>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</si>
  <si>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</si>
  <si>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</si>
  <si>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</si>
  <si>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</si>
  <si>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</si>
  <si>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</si>
  <si>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</si>
  <si>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</si>
  <si>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</si>
  <si>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</si>
  <si>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</si>
  <si>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</si>
  <si>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</si>
  <si>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</si>
  <si>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</si>
  <si>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</si>
  <si>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</si>
  <si>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</si>
  <si>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</si>
  <si>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</si>
  <si>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</si>
  <si>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</si>
  <si>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</si>
  <si>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</si>
  <si>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</si>
  <si>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</si>
  <si>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</si>
  <si>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</si>
  <si>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</si>
  <si>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</si>
  <si>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</si>
  <si>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</si>
  <si>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</si>
  <si>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</si>
  <si>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</si>
  <si>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</si>
  <si>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</si>
  <si>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</si>
  <si>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</si>
  <si>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</si>
  <si>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</si>
  <si>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</si>
  <si>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</si>
  <si>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</si>
  <si>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</si>
  <si>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</si>
  <si>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</si>
  <si>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</si>
  <si>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</si>
  <si>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</si>
  <si>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</si>
  <si>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</si>
  <si>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</si>
  <si>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</si>
  <si>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</si>
  <si>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</si>
  <si>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</si>
  <si>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</si>
  <si>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</si>
  <si>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</si>
  <si>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</si>
  <si>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</si>
  <si>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</si>
  <si>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</si>
  <si>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</si>
  <si>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</si>
  <si>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</si>
  <si>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</si>
  <si>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</si>
  <si>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</si>
  <si>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</si>
  <si>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</si>
  <si>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</si>
  <si>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</si>
  <si>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</si>
  <si>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</si>
  <si>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</si>
  <si>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</si>
  <si>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</si>
  <si>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</si>
  <si>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</si>
  <si>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</si>
  <si>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</si>
  <si>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</si>
  <si>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</si>
  <si>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</si>
  <si>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</si>
  <si>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</si>
  <si>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</si>
  <si>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</si>
  <si>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</si>
  <si>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</si>
  <si>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</si>
  <si>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</si>
  <si>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</si>
  <si>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</si>
  <si>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</si>
  <si>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</si>
  <si>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</si>
  <si>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</si>
  <si>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</si>
  <si>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</si>
  <si>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</si>
  <si>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</si>
  <si>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</si>
  <si>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</si>
  <si>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</si>
  <si>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</si>
  <si>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</si>
  <si>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</si>
  <si>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</si>
  <si>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</si>
  <si>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</si>
  <si>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</si>
  <si>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</si>
  <si>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</si>
  <si>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</si>
  <si>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</si>
  <si>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</si>
  <si>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</si>
  <si>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</si>
  <si>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</si>
  <si>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</si>
  <si>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</si>
  <si>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</si>
  <si>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</si>
  <si>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</si>
  <si>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</si>
  <si>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</si>
  <si>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</si>
  <si>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</si>
  <si>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</si>
  <si>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</si>
  <si>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</si>
  <si>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</si>
  <si>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</si>
  <si>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</si>
  <si>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</si>
  <si>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</si>
  <si>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</si>
  <si>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</si>
  <si>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</si>
  <si>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</si>
  <si>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</si>
  <si>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</si>
  <si>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</si>
  <si>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</si>
  <si>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</si>
  <si>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</si>
  <si>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</si>
  <si>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</si>
  <si>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</si>
  <si>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</si>
  <si>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</si>
  <si>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</si>
  <si>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</si>
  <si>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</si>
  <si>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</si>
  <si>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</si>
  <si>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</si>
  <si>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</si>
  <si>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</si>
  <si>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</si>
  <si>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</si>
  <si>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</si>
  <si>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</si>
  <si>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</si>
  <si>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</si>
  <si>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</si>
  <si>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</si>
  <si>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</si>
  <si>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</si>
  <si>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</si>
  <si>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</si>
  <si>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</si>
  <si>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</si>
  <si>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</si>
  <si>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</si>
  <si>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</si>
  <si>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</si>
  <si>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</si>
  <si>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</si>
  <si>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</si>
  <si>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</si>
  <si>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</si>
  <si>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</si>
  <si>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</si>
  <si>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</si>
  <si>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</si>
  <si>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</si>
  <si>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</si>
  <si>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</si>
  <si>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</si>
  <si>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</si>
  <si>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</si>
  <si>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</si>
  <si>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</si>
  <si>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</si>
  <si>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</si>
  <si>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</si>
  <si>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</si>
  <si>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</si>
  <si>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</si>
  <si>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</si>
  <si>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</si>
  <si>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</si>
  <si>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</si>
  <si>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</si>
  <si>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</si>
  <si>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</si>
  <si>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</si>
  <si>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</si>
  <si>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</si>
  <si>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</si>
  <si>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</si>
  <si>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</si>
  <si>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</si>
  <si>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</si>
  <si>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</si>
  <si>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</si>
  <si>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</si>
  <si>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</si>
  <si>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</si>
  <si>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</si>
  <si>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</si>
  <si>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</si>
  <si>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</si>
  <si>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</si>
  <si>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</si>
  <si>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</si>
  <si>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</si>
  <si>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</si>
  <si>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</si>
  <si>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</si>
  <si>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</si>
  <si>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</si>
  <si>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</si>
  <si>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</si>
  <si>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</si>
  <si>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</si>
  <si>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</si>
  <si>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</si>
  <si>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</si>
  <si>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</si>
  <si>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</si>
  <si>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</si>
  <si>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</si>
  <si>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</si>
  <si>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</si>
  <si>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</si>
  <si>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</si>
  <si>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</si>
  <si>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</si>
  <si>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</si>
  <si>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</si>
  <si>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</si>
  <si>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</si>
  <si>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</si>
  <si>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</si>
  <si>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</si>
  <si>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</si>
  <si>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</si>
  <si>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</si>
  <si>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</si>
  <si>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</si>
  <si>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</si>
  <si>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</si>
  <si>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</si>
  <si>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</si>
  <si>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</si>
  <si>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</si>
  <si>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</si>
  <si>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</si>
  <si>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</si>
  <si>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</si>
  <si>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</si>
  <si>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</si>
  <si>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</si>
  <si>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</si>
  <si>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</si>
  <si>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</si>
  <si>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</si>
  <si>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</si>
  <si>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</si>
  <si>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</si>
  <si>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</si>
  <si>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</si>
  <si>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</si>
  <si>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</si>
  <si>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</si>
  <si>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</si>
  <si>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</si>
  <si>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</si>
  <si>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</si>
  <si>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</si>
  <si>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</si>
  <si>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</si>
  <si>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</si>
  <si>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</si>
  <si>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</si>
  <si>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</si>
  <si>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</si>
  <si>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</si>
  <si>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</si>
  <si>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</si>
  <si>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</si>
  <si>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</si>
  <si>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</si>
  <si>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</si>
  <si>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</si>
  <si>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</si>
  <si>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</si>
  <si>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</si>
  <si>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</si>
  <si>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</si>
  <si>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</si>
  <si>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</si>
  <si>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</si>
  <si>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</si>
  <si>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</si>
  <si>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</si>
  <si>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</si>
  <si>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</si>
  <si>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</si>
  <si>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</si>
  <si>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</si>
  <si>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</si>
  <si>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</si>
  <si>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</si>
  <si>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</si>
  <si>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</si>
  <si>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</si>
  <si>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</si>
  <si>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</si>
  <si>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</si>
  <si>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</si>
  <si>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</si>
  <si>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</si>
  <si>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</si>
  <si>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</si>
  <si>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</si>
  <si>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</si>
  <si>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</si>
  <si>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</si>
  <si>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</si>
  <si>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</si>
  <si>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</si>
  <si>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</si>
  <si>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</si>
  <si>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</si>
  <si>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</si>
  <si>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</si>
  <si>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</si>
  <si>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</si>
  <si>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</si>
  <si>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</si>
  <si>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</si>
  <si>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</si>
  <si>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</si>
  <si>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</si>
  <si>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</si>
  <si>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</si>
  <si>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</si>
  <si>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</si>
  <si>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</si>
  <si>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</si>
  <si>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</si>
  <si>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</si>
  <si>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</si>
  <si>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</si>
  <si>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</si>
  <si>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</si>
  <si>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</si>
  <si>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</si>
  <si>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</si>
  <si>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</si>
  <si>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</si>
  <si>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</si>
  <si>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</si>
  <si>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</si>
  <si>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</si>
  <si>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</si>
  <si>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</si>
  <si>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</si>
  <si>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</si>
  <si>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</si>
  <si>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</si>
  <si>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</si>
  <si>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</si>
  <si>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</si>
  <si>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</si>
  <si>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</si>
  <si>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</si>
  <si>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</si>
  <si>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</si>
  <si>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</si>
  <si>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</si>
  <si>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</si>
  <si>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</si>
  <si>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</si>
  <si>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</si>
  <si>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</si>
  <si>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</si>
  <si>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</si>
  <si>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</si>
  <si>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</si>
  <si>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</si>
  <si>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</si>
  <si>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</si>
  <si>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</si>
  <si>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</si>
  <si>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</si>
  <si>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</si>
  <si>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</si>
  <si>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</si>
  <si>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</si>
  <si>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</si>
  <si>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</si>
  <si>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</si>
  <si>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</si>
  <si>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</si>
  <si>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</si>
  <si>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</si>
  <si>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</si>
  <si>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</si>
  <si>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</si>
  <si>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</si>
  <si>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</si>
  <si>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</si>
  <si>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</si>
  <si>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</si>
  <si>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</si>
  <si>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</si>
  <si>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</si>
  <si>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</si>
  <si>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</si>
  <si>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</si>
  <si>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</si>
  <si>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</si>
  <si>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</si>
  <si>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</si>
  <si>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</si>
  <si>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</si>
  <si>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</si>
  <si>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</si>
  <si>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</si>
  <si>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</si>
  <si>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</si>
  <si>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</si>
  <si>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</si>
  <si>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</si>
  <si>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</si>
  <si>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</si>
  <si>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</si>
  <si>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</si>
  <si>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</si>
  <si>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</si>
  <si>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</si>
  <si>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</si>
  <si>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</si>
  <si>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</si>
  <si>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</si>
  <si>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</si>
  <si>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</si>
  <si>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</si>
  <si>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</si>
  <si>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</si>
  <si>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</si>
  <si>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</si>
  <si>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</si>
  <si>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</si>
  <si>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</si>
  <si>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</si>
  <si>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</si>
  <si>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</si>
  <si>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</si>
  <si>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</si>
  <si>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</si>
  <si>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</si>
  <si>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</si>
  <si>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</si>
  <si>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</si>
  <si>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</si>
  <si>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</si>
  <si>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</si>
  <si>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</si>
  <si>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</si>
  <si>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</si>
  <si>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</si>
  <si>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</si>
  <si>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</si>
  <si>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</si>
  <si>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</si>
  <si>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</si>
  <si>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</si>
  <si>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</si>
  <si>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</si>
  <si>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</si>
  <si>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</si>
  <si>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</si>
  <si>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</si>
  <si>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</si>
  <si>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</si>
  <si>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</si>
  <si>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</si>
  <si>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</si>
  <si>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</si>
  <si>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</si>
  <si>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</si>
  <si>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</si>
  <si>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</si>
  <si>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</si>
  <si>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</si>
  <si>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</si>
  <si>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</si>
  <si>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</si>
  <si>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</si>
  <si>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</si>
  <si>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</si>
  <si>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</si>
  <si>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</si>
  <si>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</si>
  <si>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</si>
  <si>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</si>
  <si>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</si>
  <si>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</si>
  <si>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</si>
  <si>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</si>
  <si>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</si>
  <si>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</si>
  <si>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</si>
  <si>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</si>
  <si>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</si>
  <si>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</si>
  <si>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</si>
  <si>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</si>
  <si>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</si>
  <si>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</si>
  <si>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</si>
  <si>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</si>
  <si>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</si>
  <si>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</si>
  <si>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</si>
  <si>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</si>
  <si>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</si>
  <si>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</si>
  <si>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</si>
  <si>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</si>
  <si>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</si>
  <si>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</si>
  <si>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</si>
  <si>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</si>
  <si>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</si>
  <si>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</si>
  <si>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</si>
  <si>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</si>
  <si>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</si>
  <si>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</si>
  <si>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</si>
  <si>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</si>
  <si>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</si>
  <si>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</si>
  <si>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</si>
  <si>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</si>
  <si>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</si>
  <si>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</si>
  <si>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</si>
  <si>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</si>
  <si>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</si>
  <si>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</si>
  <si>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</si>
  <si>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</si>
  <si>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</si>
  <si>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</si>
  <si>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</si>
  <si>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</si>
  <si>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</si>
  <si>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</si>
  <si>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</si>
  <si>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</si>
  <si>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</si>
  <si>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</si>
  <si>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</si>
  <si>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</si>
  <si>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</si>
  <si>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</si>
  <si>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</si>
  <si>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</si>
  <si>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</si>
  <si>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</si>
  <si>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</si>
  <si>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</si>
  <si>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</si>
  <si>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</si>
  <si>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</si>
  <si>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</si>
  <si>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</si>
  <si>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</si>
  <si>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</si>
  <si>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</si>
  <si>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</si>
  <si>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</si>
  <si>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</si>
  <si>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</si>
  <si>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</si>
  <si>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</si>
  <si>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</si>
  <si>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</si>
  <si>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</si>
  <si>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</si>
  <si>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</si>
  <si>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</si>
  <si>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</si>
  <si>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</si>
  <si>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</si>
  <si>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</si>
  <si>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</si>
  <si>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</si>
  <si>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</si>
  <si>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</si>
  <si>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</si>
  <si>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</si>
  <si>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</si>
  <si>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</si>
  <si>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</si>
  <si>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</si>
  <si>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</si>
  <si>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</si>
  <si>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</si>
  <si>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</si>
  <si>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</si>
  <si>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</si>
  <si>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</si>
  <si>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</si>
  <si>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</si>
  <si>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</si>
  <si>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</si>
  <si>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</si>
  <si>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</si>
  <si>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</si>
  <si>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</si>
  <si>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</si>
  <si>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</si>
  <si>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</si>
  <si>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</si>
  <si>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</si>
  <si>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</si>
  <si>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</si>
  <si>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</si>
  <si>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</si>
  <si>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</si>
  <si>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</si>
  <si>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</si>
  <si>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</si>
  <si>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</si>
  <si>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</si>
  <si>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</si>
  <si>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</si>
  <si>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</si>
  <si>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</si>
  <si>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</si>
  <si>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</si>
  <si>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</si>
  <si>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</si>
  <si>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</si>
  <si>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</si>
  <si>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</si>
  <si>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</si>
  <si>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</si>
  <si>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</si>
  <si>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</si>
  <si>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</si>
  <si>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</si>
  <si>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</si>
  <si>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</si>
  <si>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</si>
  <si>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</si>
  <si>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</si>
  <si>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</si>
  <si>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</si>
  <si>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</si>
  <si>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</si>
  <si>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</si>
  <si>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</si>
  <si>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</si>
  <si>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</si>
  <si>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</si>
  <si>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</si>
  <si>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</si>
  <si>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</si>
  <si>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</si>
  <si>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</si>
  <si>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</si>
  <si>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</si>
  <si>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</si>
  <si>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</si>
  <si>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</si>
  <si>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</si>
  <si>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</si>
  <si>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</si>
  <si>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</si>
  <si>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</si>
  <si>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</si>
  <si>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</si>
  <si>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</si>
  <si>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</si>
  <si>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</si>
  <si>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</si>
  <si>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</si>
  <si>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</si>
  <si>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</si>
  <si>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</si>
  <si>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</si>
  <si>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</si>
  <si>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</si>
  <si>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</si>
  <si>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</si>
  <si>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</si>
  <si>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</si>
  <si>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</si>
  <si>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</si>
  <si>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</si>
  <si>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</si>
  <si>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</si>
  <si>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</si>
  <si>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</si>
  <si>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</si>
  <si>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</si>
  <si>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</si>
  <si>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</si>
  <si>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</si>
  <si>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</si>
  <si>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</si>
  <si>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</si>
  <si>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</si>
  <si>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</si>
  <si>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</si>
  <si>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</si>
  <si>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</si>
  <si>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</si>
  <si>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</si>
  <si>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</si>
  <si>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</si>
  <si>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</si>
  <si>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</si>
  <si>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</si>
  <si>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</si>
  <si>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</si>
  <si>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</si>
  <si>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</si>
  <si>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</si>
  <si>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</si>
  <si>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</si>
  <si>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</si>
  <si>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</si>
  <si>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</si>
  <si>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</si>
  <si>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</si>
  <si>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</si>
  <si>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</si>
  <si>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</si>
  <si>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</si>
  <si>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</si>
  <si>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</si>
  <si>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</si>
  <si>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</si>
  <si>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</si>
  <si>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</si>
  <si>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</si>
  <si>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</si>
  <si>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</si>
  <si>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</si>
  <si>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</si>
  <si>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</si>
  <si>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</si>
  <si>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</si>
  <si>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</si>
  <si>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</si>
  <si>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</si>
  <si>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</si>
  <si>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</si>
  <si>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</si>
  <si>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</si>
  <si>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</si>
  <si>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</si>
  <si>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</si>
  <si>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</si>
  <si>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</si>
  <si>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</si>
  <si>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</si>
  <si>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</si>
  <si>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</si>
  <si>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</si>
  <si>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</si>
  <si>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</si>
  <si>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</si>
  <si>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</si>
  <si>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</si>
  <si>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</si>
  <si>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</si>
  <si>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</si>
  <si>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</si>
  <si>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</si>
  <si>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</si>
  <si>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</si>
  <si>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</si>
  <si>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</si>
  <si>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</si>
  <si>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</si>
  <si>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</si>
  <si>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</si>
  <si>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</si>
  <si>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</si>
  <si>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</si>
  <si>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</si>
  <si>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</si>
  <si>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</si>
  <si>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</si>
  <si>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</si>
  <si>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</si>
  <si>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</si>
  <si>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</si>
  <si>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</si>
  <si>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</si>
  <si>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</si>
  <si>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</si>
  <si>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</si>
  <si>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</si>
  <si>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</si>
  <si>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</si>
  <si>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</si>
  <si>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</si>
  <si>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</si>
  <si>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</si>
  <si>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</si>
  <si>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</si>
  <si>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</si>
  <si>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</si>
  <si>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</si>
  <si>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</si>
  <si>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</si>
  <si>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</si>
  <si>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</si>
  <si>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</si>
  <si>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</si>
  <si>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</si>
  <si>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</si>
  <si>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</si>
  <si>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</si>
  <si>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</si>
  <si>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</si>
  <si>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</si>
  <si>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</si>
  <si>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</si>
  <si>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</si>
  <si>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</si>
  <si>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</si>
  <si>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</si>
  <si>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</si>
  <si>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</si>
  <si>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</si>
  <si>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</si>
  <si>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</si>
  <si>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</si>
  <si>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</si>
  <si>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</si>
  <si>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</si>
  <si>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</si>
  <si>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</si>
  <si>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</si>
  <si>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</si>
  <si>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</si>
  <si>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</si>
  <si>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</si>
  <si>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</si>
  <si>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</si>
  <si>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</si>
  <si>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</si>
  <si>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</si>
  <si>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</si>
  <si>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</si>
  <si>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</si>
  <si>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</si>
  <si>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</si>
  <si>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</si>
  <si>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</si>
  <si>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</si>
  <si>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</si>
  <si>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</si>
  <si>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</si>
  <si>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</si>
  <si>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</si>
  <si>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</si>
  <si>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</si>
  <si>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</si>
  <si>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</si>
  <si>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</si>
  <si>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</si>
  <si>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</si>
  <si>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</si>
  <si>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</si>
  <si>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</si>
  <si>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</si>
  <si>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</si>
  <si>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</si>
  <si>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</si>
  <si>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</si>
  <si>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</si>
  <si>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</si>
  <si>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</si>
  <si>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</si>
  <si>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</si>
  <si>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</si>
  <si>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</si>
  <si>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</si>
  <si>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</si>
  <si>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</si>
  <si>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</si>
  <si>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</si>
  <si>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</si>
  <si>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</si>
  <si>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</si>
  <si>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</si>
  <si>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</si>
  <si>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</si>
  <si>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</si>
  <si>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</si>
  <si>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</si>
  <si>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</si>
  <si>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</si>
  <si>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</si>
  <si>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</si>
  <si>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</si>
  <si>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</si>
  <si>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</si>
  <si>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</si>
  <si>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</si>
  <si>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</si>
  <si>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</si>
  <si>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</si>
  <si>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</si>
  <si>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</si>
  <si>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</si>
  <si>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</si>
  <si>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</si>
  <si>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</si>
  <si>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</si>
  <si>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</si>
  <si>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</si>
  <si>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</si>
  <si>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</si>
  <si>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</si>
  <si>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</si>
  <si>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</si>
  <si>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</si>
  <si>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</si>
  <si>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</si>
  <si>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</si>
  <si>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</si>
  <si>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</si>
  <si>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</si>
  <si>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</si>
  <si>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</si>
  <si>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</si>
  <si>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</si>
  <si>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</si>
  <si>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</si>
  <si>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</si>
  <si>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</si>
  <si>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</si>
  <si>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</si>
  <si>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</si>
  <si>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</si>
  <si>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</si>
  <si>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</si>
  <si>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</si>
  <si>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</si>
  <si>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</si>
  <si>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</si>
  <si>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</si>
  <si>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</si>
  <si>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</si>
  <si>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</si>
  <si>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</si>
  <si>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</si>
  <si>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</si>
  <si>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</si>
  <si>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</si>
  <si>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</si>
  <si>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</si>
  <si>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</si>
  <si>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</si>
  <si>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</si>
  <si>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</si>
  <si>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</si>
  <si>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</si>
  <si>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</si>
  <si>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</si>
  <si>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</si>
  <si>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</si>
  <si>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</si>
  <si>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</si>
  <si>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</si>
  <si>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</si>
  <si>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</si>
  <si>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</si>
  <si>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</si>
  <si>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</si>
  <si>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</si>
  <si>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</si>
  <si>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</si>
  <si>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</si>
  <si>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</si>
  <si>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</si>
  <si>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</si>
  <si>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</si>
  <si>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</si>
  <si>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</si>
  <si>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</si>
  <si>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</si>
  <si>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</si>
  <si>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</si>
  <si>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</si>
  <si>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</si>
  <si>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</si>
  <si>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</si>
  <si>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</si>
  <si>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</si>
  <si>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</si>
  <si>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</si>
  <si>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</si>
  <si>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</si>
  <si>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</si>
  <si>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</si>
  <si>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</si>
  <si>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</si>
  <si>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</si>
  <si>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</si>
  <si>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</si>
  <si>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</si>
  <si>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</si>
  <si>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</si>
  <si>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</si>
  <si>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</si>
  <si>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</si>
  <si>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</si>
  <si>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</si>
  <si>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</si>
  <si>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</si>
  <si>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</si>
  <si>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</si>
  <si>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</si>
  <si>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</si>
  <si>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</si>
  <si>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</si>
  <si>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</si>
  <si>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</si>
  <si>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</si>
  <si>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</si>
  <si>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</si>
  <si>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</si>
  <si>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</si>
  <si>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</si>
  <si>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</si>
  <si>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</si>
  <si>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</si>
  <si>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</si>
  <si>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</si>
  <si>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</si>
  <si>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</si>
  <si>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</si>
  <si>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</si>
  <si>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</si>
  <si>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</si>
  <si>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</si>
  <si>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</si>
  <si>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</si>
  <si>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</si>
  <si>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</si>
  <si>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</si>
  <si>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</si>
  <si>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</si>
  <si>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</si>
  <si>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</si>
  <si>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</si>
  <si>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</si>
  <si>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</si>
  <si>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</si>
  <si>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</si>
  <si>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</si>
  <si>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</si>
  <si>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</si>
  <si>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</si>
  <si>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</si>
  <si>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</si>
  <si>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</si>
  <si>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</si>
  <si>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</si>
  <si>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</si>
  <si>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</si>
  <si>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</si>
  <si>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</si>
  <si>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</si>
  <si>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</si>
  <si>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</si>
  <si>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</si>
  <si>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</si>
  <si>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</si>
  <si>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</si>
  <si>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</si>
  <si>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</si>
  <si>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</si>
  <si>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</si>
  <si>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</si>
  <si>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</si>
  <si>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</si>
  <si>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</si>
  <si>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</si>
  <si>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</si>
  <si>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</si>
  <si>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</si>
  <si>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</si>
  <si>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</si>
  <si>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</si>
  <si>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</si>
  <si>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</si>
  <si>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</si>
  <si>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</si>
  <si>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</si>
  <si>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</si>
  <si>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</si>
  <si>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</si>
  <si>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</si>
  <si>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</si>
  <si>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</si>
  <si>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</si>
  <si>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</si>
  <si>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</si>
  <si>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</si>
  <si>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</si>
  <si>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</si>
  <si>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</si>
  <si>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</si>
  <si>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</si>
  <si>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</si>
  <si>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</si>
  <si>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</si>
  <si>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</si>
  <si>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</si>
  <si>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</si>
  <si>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</si>
  <si>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</si>
  <si>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</si>
  <si>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</si>
  <si>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</si>
  <si>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</si>
  <si>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</si>
  <si>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</si>
  <si>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</si>
  <si>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</si>
  <si>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</si>
  <si>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</si>
  <si>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</si>
  <si>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</si>
  <si>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</si>
  <si>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</si>
  <si>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</si>
  <si>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</si>
  <si>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</si>
  <si>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</si>
  <si>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</si>
  <si>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</si>
  <si>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</si>
  <si>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</si>
  <si>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</si>
  <si>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</si>
  <si>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</si>
  <si>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</si>
  <si>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</si>
  <si>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</si>
  <si>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</si>
  <si>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</si>
  <si>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</si>
  <si>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</si>
  <si>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</si>
  <si>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</si>
  <si>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</si>
  <si>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</si>
  <si>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</si>
  <si>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</si>
  <si>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</si>
  <si>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</si>
  <si>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</si>
  <si>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</si>
  <si>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</si>
  <si>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</si>
  <si>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</si>
  <si>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</si>
  <si>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</si>
  <si>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</si>
  <si>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</si>
  <si>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</si>
  <si>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</si>
  <si>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</si>
  <si>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</si>
  <si>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</si>
  <si>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</si>
  <si>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</si>
  <si>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</si>
  <si>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</si>
  <si>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</si>
  <si>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</si>
  <si>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</si>
  <si>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</si>
  <si>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</si>
  <si>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</si>
  <si>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</si>
  <si>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</si>
  <si>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</si>
  <si>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</si>
  <si>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</si>
  <si>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</si>
  <si>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</si>
  <si>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</si>
  <si>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</si>
  <si>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</si>
  <si>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</si>
  <si>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</si>
  <si>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</si>
  <si>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</si>
  <si>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</si>
  <si>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</si>
  <si>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</si>
  <si>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</si>
  <si>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</si>
  <si>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</si>
  <si>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</si>
  <si>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</si>
  <si>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</si>
  <si>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</si>
  <si>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</si>
  <si>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</si>
  <si>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</si>
  <si>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</si>
  <si>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</si>
  <si>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</si>
  <si>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</si>
  <si>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</si>
  <si>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</si>
  <si>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</si>
  <si>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</si>
  <si>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</si>
  <si>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</si>
  <si>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</si>
  <si>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</si>
  <si>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</si>
  <si>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</si>
  <si>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</si>
  <si>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</si>
  <si>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</si>
  <si>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</si>
  <si>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</si>
  <si>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</si>
  <si>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</si>
  <si>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</si>
  <si>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</si>
  <si>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</si>
  <si>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</si>
  <si>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</si>
  <si>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</si>
  <si>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</si>
  <si>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</si>
  <si>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</si>
  <si>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</si>
  <si>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</si>
  <si>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</si>
  <si>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</si>
  <si>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</si>
  <si>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</si>
  <si>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</si>
  <si>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</si>
  <si>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</si>
  <si>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</si>
  <si>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</si>
  <si>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</si>
  <si>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</si>
  <si>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</si>
  <si>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</si>
  <si>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</si>
  <si>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</si>
  <si>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</si>
  <si>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</si>
  <si>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</si>
  <si>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</si>
  <si>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</si>
  <si>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</si>
  <si>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</si>
  <si>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</si>
  <si>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</si>
  <si>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</si>
  <si>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</si>
  <si>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</si>
  <si>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</si>
  <si>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</si>
  <si>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</si>
  <si>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</si>
  <si>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</si>
  <si>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</si>
  <si>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</si>
  <si>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</si>
  <si>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</si>
  <si>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</si>
  <si>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</si>
  <si>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</si>
  <si>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</si>
  <si>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</si>
  <si>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</si>
  <si>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</si>
  <si>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</si>
  <si>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</si>
  <si>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</si>
  <si>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</si>
  <si>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</si>
  <si>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</si>
  <si>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</si>
  <si>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</si>
  <si>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</si>
  <si>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</si>
  <si>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</si>
  <si>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</si>
  <si>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</si>
  <si>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</si>
  <si>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</si>
  <si>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</si>
  <si>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</si>
  <si>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</si>
  <si>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</si>
  <si>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</si>
  <si>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</si>
  <si>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</si>
  <si>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</si>
  <si>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</si>
  <si>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</si>
  <si>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</si>
  <si>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</si>
  <si>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</si>
  <si>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</si>
  <si>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</si>
  <si>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</si>
  <si>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</si>
  <si>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</si>
  <si>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</si>
  <si>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</si>
  <si>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</si>
  <si>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</si>
  <si>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</si>
  <si>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</si>
  <si>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</si>
  <si>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</si>
  <si>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</si>
  <si>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</si>
  <si>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</si>
  <si>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</si>
  <si>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</si>
  <si>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</si>
  <si>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</si>
  <si>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</si>
  <si>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</si>
  <si>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</si>
  <si>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</si>
  <si>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</si>
  <si>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</si>
  <si>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</si>
  <si>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</si>
  <si>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</si>
  <si>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</si>
  <si>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</si>
  <si>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</si>
  <si>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</si>
  <si>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</si>
  <si>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</si>
  <si>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</si>
  <si>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</si>
  <si>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</si>
  <si>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</si>
  <si>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</si>
  <si>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</si>
  <si>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</si>
  <si>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</si>
  <si>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</si>
  <si>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</si>
  <si>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</si>
  <si>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</si>
  <si>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</si>
  <si>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</si>
  <si>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</si>
  <si>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</si>
  <si>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</si>
  <si>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</si>
  <si>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</si>
  <si>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</si>
  <si>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</si>
  <si>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</si>
  <si>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</si>
  <si>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</si>
  <si>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</si>
  <si>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</si>
  <si>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</si>
  <si>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</si>
  <si>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</si>
  <si>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</si>
  <si>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</si>
  <si>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</si>
  <si>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</si>
  <si>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</si>
  <si>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</si>
  <si>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</si>
  <si>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</si>
  <si>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</si>
  <si>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</si>
  <si>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</si>
  <si>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</si>
  <si>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</si>
  <si>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</si>
  <si>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</si>
  <si>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</si>
  <si>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</si>
  <si>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</si>
  <si>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</si>
  <si>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</si>
  <si>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</si>
  <si>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</si>
  <si>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</si>
  <si>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</si>
  <si>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</si>
  <si>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</si>
  <si>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</si>
  <si>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171 - 25/01/2016</t>
  </si>
  <si>
    <t>CONTRATO 472 - 24/10/2016</t>
  </si>
  <si>
    <t>CONTRATO   563- 13/12/2016</t>
  </si>
  <si>
    <t>CONTRATO 357 15/12/2018</t>
  </si>
  <si>
    <t>CONTRATO 145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</si>
  <si>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</si>
  <si>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</si>
  <si>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</si>
  <si>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</si>
  <si>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</si>
  <si>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562-13/12/2016</t>
  </si>
  <si>
    <t>PRESTAR EL SERVICIO DE ATENCION A NIÑOS Y NIÑAS MENORES DE 5 AÑOS O HASTA SU INGRESO AL GRADO TRANSICION,CON EL FIN DE PROMOVER EL DESARROLLO INTEGRAL DE LA PRIMERA INFANCIA CON CALIDAD, DE CONFORMIDAD CON EL LINEAMIENTO,EL MANUAL OPERATIVO Y LAS DIRECTRICES ESTABLECIDAS POR ELL ICBF, EN EL MARCO DE LA POLITICA DE ESTADO PARA EL DESARRROLLO INTEGRAL DE LA PRIMERA INANCIA "DE CERO A SIEMPRE" EN EL SERVICIO CENTROS DE DESARROLLO INFANTIL"</t>
  </si>
  <si>
    <t>MARIA NAYIBE FERIZ DE VEGA</t>
  </si>
  <si>
    <t>CALLE 4    10   11   PISO  3</t>
  </si>
  <si>
    <t>8641144   /  3208033640</t>
  </si>
  <si>
    <t>corporacionnsb2011@gmail.com / manafelo24@hotmail.com</t>
  </si>
  <si>
    <t>2021-41-20000085.0</t>
  </si>
  <si>
    <t>PRESTAR EL SERVICIO DE EDUCACION INICIAL EN EL MARCO DE LA ATENCION INTEGRAL A MUJERES GESTANTES , NIÑAS Y NIÑOS MENORES DE 5 AÑOS O HASTA SU INGRESO AL GRADO TRANSICION,DE CONFORMIDAD CON LOS MANUALES OPERATIVOS DE LA MODALIDAD Y LAS DIRECTRICES ESTABLECIDAS POR EL ICBF, EN ARMONIA CON LA POLITICA DE ESTADO PARA EL DESARROLLO INTEGRAL DE LA PRIMERA INFANCIA " DE CERO A SIEMPRE", ENEL SERVICIO CENTROS DE DESARROLLO INFANTIL.</t>
  </si>
  <si>
    <t>CONTRATO 146  24/07/2018</t>
  </si>
  <si>
    <t>PRESTAR EL SERVICIO DE EDUCACION INICIAL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</si>
  <si>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479 6/12/2017</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</si>
  <si>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</si>
  <si>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</si>
  <si>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</si>
  <si>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</si>
  <si>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</si>
  <si>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CONTRATO 116  21/01/2019</t>
  </si>
  <si>
    <t xml:space="preserve">PRESTAR LOS SERVICIOS PARA LA ATENCION A LA RIMERA INFANCIA EN LOS HOGARES COMUNITARIOS DE BIENESTAR HCB Y HCB FAMILIA MUJER E INFACIA - FAMI - DE CONFORMIDAD CON EL MANUAL OPERATIVO DE LA MODALIDA COMUNITARIA Y MODALIDAD FAMILIAR, EL LINEAMIENTO TECNICO PARA LA ATENCION A LA PRIMERA INFACIA Y LAS DIRECTRICES ESTABLECIDAS POR EL ICBF, EN ARMONIA CON LA POLITICA DE ESTADO PARA EL DESARROLLO INTEGRAL DE CERO A SIEMPRE </t>
  </si>
  <si>
    <t>CONTRATO 193 -  1/04/2020</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</si>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</sst>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2706</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694</v>
      </c>
      <c r="K20" s="137">
        <v>560720613</v>
      </c>
      <c r="L20" s="138">
        <v>44193</v>
      </c>
      <c r="M20" s="138">
        <v>44561</v>
      </c>
      <c r="N20" s="123">
        <f>+(M20-L20)/30</f>
        <v>12.266666666666667</v>
      </c>
      <c r="O20" s="126"/>
      <c r="U20" s="122"/>
      <c r="V20" s="102">
        <f ca="1">NOW()</f>
        <v>44193.817816898147</v>
      </c>
      <c r="W20" s="102">
        <f ca="1">NOW()</f>
        <v>44193.817816898147</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2676</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2690</v>
      </c>
      <c r="E48" s="163">
        <v>42394</v>
      </c>
      <c r="F48" s="163">
        <v>42674</v>
      </c>
      <c r="G48" s="146">
        <f>IF(AND(E48&lt;&gt;"",F48&lt;&gt;""),((F48-E48)/30),"")</f>
        <v>9.3333333333333339</v>
      </c>
      <c r="H48" s="164" t="s">
        <v>2698</v>
      </c>
      <c r="I48" s="112" t="s">
        <v>660</v>
      </c>
      <c r="J48" s="112" t="s">
        <v>694</v>
      </c>
      <c r="K48" s="114">
        <v>1932247250</v>
      </c>
      <c r="L48" s="109" t="s">
        <v>1148</v>
      </c>
      <c r="M48" s="110">
        <v>1</v>
      </c>
      <c r="N48" s="109" t="s">
        <v>27</v>
      </c>
      <c r="O48" s="109" t="s">
        <v>1148</v>
      </c>
      <c r="P48" s="76"/>
    </row>
    <row r="49" spans="1:16" s="6" customFormat="1" ht="24.75" customHeight="1" x14ac:dyDescent="0.25">
      <c r="A49" s="131">
        <v>2</v>
      </c>
      <c r="B49" s="113" t="s">
        <v>2665</v>
      </c>
      <c r="C49" s="115" t="s">
        <v>31</v>
      </c>
      <c r="D49" s="112" t="s">
        <v>2691</v>
      </c>
      <c r="E49" s="163">
        <v>42675</v>
      </c>
      <c r="F49" s="163">
        <v>43312</v>
      </c>
      <c r="G49" s="146">
        <f t="shared" ref="G49:G50" si="2">IF(AND(E49&lt;&gt;"",F49&lt;&gt;""),((F49-E49)/30),"")</f>
        <v>21.233333333333334</v>
      </c>
      <c r="H49" s="164" t="s">
        <v>2699</v>
      </c>
      <c r="I49" s="112" t="s">
        <v>660</v>
      </c>
      <c r="J49" s="112" t="s">
        <v>694</v>
      </c>
      <c r="K49" s="114">
        <f>5995819248+123680573</f>
        <v>6119499821</v>
      </c>
      <c r="L49" s="115" t="s">
        <v>1148</v>
      </c>
      <c r="M49" s="110">
        <v>1</v>
      </c>
      <c r="N49" s="115" t="s">
        <v>27</v>
      </c>
      <c r="O49" s="115" t="s">
        <v>1148</v>
      </c>
      <c r="P49" s="76"/>
    </row>
    <row r="50" spans="1:16" s="6" customFormat="1" ht="24.75" customHeight="1" x14ac:dyDescent="0.25">
      <c r="A50" s="131">
        <v>3</v>
      </c>
      <c r="B50" s="113" t="s">
        <v>2665</v>
      </c>
      <c r="C50" s="115" t="s">
        <v>31</v>
      </c>
      <c r="D50" s="112" t="s">
        <v>2692</v>
      </c>
      <c r="E50" s="163">
        <v>42720</v>
      </c>
      <c r="F50" s="163">
        <v>43084</v>
      </c>
      <c r="G50" s="146">
        <f t="shared" si="2"/>
        <v>12.133333333333333</v>
      </c>
      <c r="H50" s="164" t="s">
        <v>2695</v>
      </c>
      <c r="I50" s="112" t="s">
        <v>660</v>
      </c>
      <c r="J50" s="112" t="s">
        <v>694</v>
      </c>
      <c r="K50" s="114">
        <v>2822603319</v>
      </c>
      <c r="L50" s="115" t="s">
        <v>1148</v>
      </c>
      <c r="M50" s="110">
        <v>1</v>
      </c>
      <c r="N50" s="115" t="s">
        <v>27</v>
      </c>
      <c r="O50" s="115" t="s">
        <v>1148</v>
      </c>
      <c r="P50" s="76"/>
    </row>
    <row r="51" spans="1:16" s="6" customFormat="1" ht="24.75" customHeight="1" outlineLevel="1" x14ac:dyDescent="0.25">
      <c r="A51" s="131">
        <v>4</v>
      </c>
      <c r="B51" s="113" t="s">
        <v>2665</v>
      </c>
      <c r="C51" s="115" t="s">
        <v>31</v>
      </c>
      <c r="D51" s="112" t="s">
        <v>2700</v>
      </c>
      <c r="E51" s="163">
        <v>42720</v>
      </c>
      <c r="F51" s="163">
        <v>43084</v>
      </c>
      <c r="G51" s="146">
        <f t="shared" ref="G51:G107" si="3">IF(AND(E51&lt;&gt;"",F51&lt;&gt;""),((F51-E51)/30),"")</f>
        <v>12.133333333333333</v>
      </c>
      <c r="H51" s="164" t="s">
        <v>2701</v>
      </c>
      <c r="I51" s="112" t="s">
        <v>660</v>
      </c>
      <c r="J51" s="112" t="s">
        <v>694</v>
      </c>
      <c r="K51" s="114">
        <v>614124076</v>
      </c>
      <c r="L51" s="115" t="s">
        <v>1148</v>
      </c>
      <c r="M51" s="110">
        <v>1</v>
      </c>
      <c r="N51" s="115" t="s">
        <v>27</v>
      </c>
      <c r="O51" s="115" t="s">
        <v>1148</v>
      </c>
      <c r="P51" s="76"/>
    </row>
    <row r="52" spans="1:16" s="7" customFormat="1" ht="24.75" customHeight="1" outlineLevel="1" x14ac:dyDescent="0.25">
      <c r="A52" s="132">
        <v>5</v>
      </c>
      <c r="B52" s="113" t="s">
        <v>2665</v>
      </c>
      <c r="C52" s="115" t="s">
        <v>31</v>
      </c>
      <c r="D52" s="112" t="s">
        <v>2694</v>
      </c>
      <c r="E52" s="163">
        <v>43313</v>
      </c>
      <c r="F52" s="163">
        <v>43404</v>
      </c>
      <c r="G52" s="146">
        <f t="shared" si="3"/>
        <v>3.0333333333333332</v>
      </c>
      <c r="H52" s="164" t="s">
        <v>2697</v>
      </c>
      <c r="I52" s="112" t="s">
        <v>660</v>
      </c>
      <c r="J52" s="112" t="s">
        <v>694</v>
      </c>
      <c r="K52" s="114">
        <v>1018448196</v>
      </c>
      <c r="L52" s="115" t="s">
        <v>1148</v>
      </c>
      <c r="M52" s="110">
        <v>1</v>
      </c>
      <c r="N52" s="115" t="s">
        <v>27</v>
      </c>
      <c r="O52" s="115" t="s">
        <v>1148</v>
      </c>
      <c r="P52" s="77"/>
    </row>
    <row r="53" spans="1:16" s="7" customFormat="1" ht="24.75" customHeight="1" outlineLevel="1" x14ac:dyDescent="0.25">
      <c r="A53" s="132">
        <v>6</v>
      </c>
      <c r="B53" s="113" t="s">
        <v>2665</v>
      </c>
      <c r="C53" s="115" t="s">
        <v>31</v>
      </c>
      <c r="D53" s="112" t="s">
        <v>2693</v>
      </c>
      <c r="E53" s="163">
        <v>43450</v>
      </c>
      <c r="F53" s="163">
        <v>43921</v>
      </c>
      <c r="G53" s="146">
        <f t="shared" si="3"/>
        <v>15.7</v>
      </c>
      <c r="H53" s="164" t="s">
        <v>2696</v>
      </c>
      <c r="I53" s="112" t="s">
        <v>660</v>
      </c>
      <c r="J53" s="112" t="s">
        <v>694</v>
      </c>
      <c r="K53" s="114">
        <f>4537842869</f>
        <v>4537842869</v>
      </c>
      <c r="L53" s="115" t="s">
        <v>1148</v>
      </c>
      <c r="M53" s="110">
        <v>1</v>
      </c>
      <c r="N53" s="115" t="s">
        <v>27</v>
      </c>
      <c r="O53" s="115" t="s">
        <v>1148</v>
      </c>
      <c r="P53" s="77"/>
    </row>
    <row r="54" spans="1:16" s="7" customFormat="1" ht="24.75" customHeight="1" outlineLevel="1" x14ac:dyDescent="0.25">
      <c r="A54" s="132">
        <v>7</v>
      </c>
      <c r="B54" s="113" t="s">
        <v>2665</v>
      </c>
      <c r="C54" s="115" t="s">
        <v>31</v>
      </c>
      <c r="D54" s="112" t="s">
        <v>2708</v>
      </c>
      <c r="E54" s="163">
        <v>43305</v>
      </c>
      <c r="F54" s="163">
        <v>43434</v>
      </c>
      <c r="G54" s="146">
        <f t="shared" si="3"/>
        <v>4.3</v>
      </c>
      <c r="H54" s="164" t="s">
        <v>2707</v>
      </c>
      <c r="I54" s="112" t="s">
        <v>660</v>
      </c>
      <c r="J54" s="112" t="s">
        <v>694</v>
      </c>
      <c r="K54" s="114">
        <v>243472575</v>
      </c>
      <c r="L54" s="115" t="s">
        <v>1148</v>
      </c>
      <c r="M54" s="110">
        <v>1</v>
      </c>
      <c r="N54" s="115" t="s">
        <v>27</v>
      </c>
      <c r="O54" s="115" t="s">
        <v>1148</v>
      </c>
      <c r="P54" s="77"/>
    </row>
    <row r="55" spans="1:16" s="7" customFormat="1" ht="24.75" customHeight="1" outlineLevel="1" x14ac:dyDescent="0.25">
      <c r="A55" s="132">
        <v>8</v>
      </c>
      <c r="B55" s="113" t="s">
        <v>2665</v>
      </c>
      <c r="C55" s="115" t="s">
        <v>31</v>
      </c>
      <c r="D55" s="112" t="s">
        <v>2710</v>
      </c>
      <c r="E55" s="163">
        <v>43085</v>
      </c>
      <c r="F55" s="163">
        <v>43312</v>
      </c>
      <c r="G55" s="146">
        <f t="shared" si="3"/>
        <v>7.5666666666666664</v>
      </c>
      <c r="H55" s="164" t="s">
        <v>2709</v>
      </c>
      <c r="I55" s="112" t="s">
        <v>660</v>
      </c>
      <c r="J55" s="112" t="s">
        <v>694</v>
      </c>
      <c r="K55" s="114">
        <v>388928740</v>
      </c>
      <c r="L55" s="115" t="s">
        <v>1148</v>
      </c>
      <c r="M55" s="110">
        <v>1</v>
      </c>
      <c r="N55" s="115" t="s">
        <v>27</v>
      </c>
      <c r="O55" s="115" t="s">
        <v>1148</v>
      </c>
      <c r="P55" s="77"/>
    </row>
    <row r="56" spans="1:16" s="7" customFormat="1" ht="24.75" customHeight="1" outlineLevel="1" x14ac:dyDescent="0.25">
      <c r="A56" s="132">
        <v>9</v>
      </c>
      <c r="B56" s="113" t="s">
        <v>2665</v>
      </c>
      <c r="C56" s="115" t="s">
        <v>31</v>
      </c>
      <c r="D56" s="112" t="s">
        <v>2712</v>
      </c>
      <c r="E56" s="163">
        <v>43085</v>
      </c>
      <c r="F56" s="163">
        <v>43312</v>
      </c>
      <c r="G56" s="146">
        <f t="shared" si="3"/>
        <v>7.5666666666666664</v>
      </c>
      <c r="H56" s="164" t="s">
        <v>2711</v>
      </c>
      <c r="I56" s="112" t="s">
        <v>660</v>
      </c>
      <c r="J56" s="112" t="s">
        <v>694</v>
      </c>
      <c r="K56" s="114">
        <v>1604506742</v>
      </c>
      <c r="L56" s="115" t="s">
        <v>1148</v>
      </c>
      <c r="M56" s="110">
        <v>1</v>
      </c>
      <c r="N56" s="115" t="s">
        <v>27</v>
      </c>
      <c r="O56" s="115" t="s">
        <v>1148</v>
      </c>
      <c r="P56" s="77"/>
    </row>
    <row r="57" spans="1:16" s="7" customFormat="1" ht="24.75" customHeight="1" outlineLevel="1" x14ac:dyDescent="0.25">
      <c r="A57" s="132">
        <v>10</v>
      </c>
      <c r="B57" s="113" t="s">
        <v>2665</v>
      </c>
      <c r="C57" s="115" t="s">
        <v>31</v>
      </c>
      <c r="D57" s="112" t="s">
        <v>2714</v>
      </c>
      <c r="E57" s="163">
        <v>43486</v>
      </c>
      <c r="F57" s="163">
        <v>43814</v>
      </c>
      <c r="G57" s="146">
        <f t="shared" si="3"/>
        <v>10.933333333333334</v>
      </c>
      <c r="H57" s="164" t="s">
        <v>2713</v>
      </c>
      <c r="I57" s="112" t="s">
        <v>660</v>
      </c>
      <c r="J57" s="112" t="s">
        <v>694</v>
      </c>
      <c r="K57" s="114">
        <v>2902198531</v>
      </c>
      <c r="L57" s="115" t="s">
        <v>1148</v>
      </c>
      <c r="M57" s="110">
        <v>1</v>
      </c>
      <c r="N57" s="115" t="s">
        <v>27</v>
      </c>
      <c r="O57" s="115" t="s">
        <v>1148</v>
      </c>
      <c r="P57" s="77"/>
    </row>
    <row r="58" spans="1:16" s="7" customFormat="1" ht="24.75" customHeight="1" outlineLevel="1" x14ac:dyDescent="0.25">
      <c r="A58" s="132">
        <v>11</v>
      </c>
      <c r="B58" s="113" t="s">
        <v>2665</v>
      </c>
      <c r="C58" s="115" t="s">
        <v>31</v>
      </c>
      <c r="D58" s="112" t="s">
        <v>2716</v>
      </c>
      <c r="E58" s="163">
        <v>43486</v>
      </c>
      <c r="F58" s="163">
        <v>43819</v>
      </c>
      <c r="G58" s="146">
        <f t="shared" si="3"/>
        <v>11.1</v>
      </c>
      <c r="H58" s="164" t="s">
        <v>2715</v>
      </c>
      <c r="I58" s="112" t="s">
        <v>660</v>
      </c>
      <c r="J58" s="112" t="s">
        <v>694</v>
      </c>
      <c r="K58" s="114">
        <v>672226456</v>
      </c>
      <c r="L58" s="115" t="s">
        <v>1148</v>
      </c>
      <c r="M58" s="110">
        <v>1</v>
      </c>
      <c r="N58" s="115" t="s">
        <v>27</v>
      </c>
      <c r="O58" s="115" t="s">
        <v>1148</v>
      </c>
      <c r="P58" s="77"/>
    </row>
    <row r="59" spans="1:16" s="7" customFormat="1" ht="24.75" customHeight="1" outlineLevel="1" x14ac:dyDescent="0.25">
      <c r="A59" s="132">
        <v>12</v>
      </c>
      <c r="B59" s="113" t="s">
        <v>2665</v>
      </c>
      <c r="C59" s="115" t="s">
        <v>31</v>
      </c>
      <c r="D59" s="112" t="s">
        <v>2718</v>
      </c>
      <c r="E59" s="163">
        <v>43922</v>
      </c>
      <c r="F59" s="163">
        <v>44165</v>
      </c>
      <c r="G59" s="146">
        <f t="shared" si="3"/>
        <v>8.1</v>
      </c>
      <c r="H59" s="164" t="s">
        <v>2717</v>
      </c>
      <c r="I59" s="112" t="s">
        <v>660</v>
      </c>
      <c r="J59" s="112" t="s">
        <v>694</v>
      </c>
      <c r="K59" s="114">
        <v>696916014</v>
      </c>
      <c r="L59" s="115" t="s">
        <v>1148</v>
      </c>
      <c r="M59" s="110">
        <v>1</v>
      </c>
      <c r="N59" s="115" t="s">
        <v>27</v>
      </c>
      <c r="O59" s="115" t="s">
        <v>1148</v>
      </c>
      <c r="P59" s="77"/>
    </row>
    <row r="60" spans="1:16" s="7" customFormat="1" ht="24.75" customHeight="1" outlineLevel="1" x14ac:dyDescent="0.25">
      <c r="A60" s="132">
        <v>13</v>
      </c>
      <c r="B60" s="113" t="s">
        <v>2665</v>
      </c>
      <c r="C60" s="115" t="s">
        <v>31</v>
      </c>
      <c r="D60" s="112" t="s">
        <v>2720</v>
      </c>
      <c r="E60" s="163">
        <v>43879</v>
      </c>
      <c r="F60" s="163">
        <v>44196</v>
      </c>
      <c r="G60" s="146">
        <f t="shared" si="3"/>
        <v>10.566666666666666</v>
      </c>
      <c r="H60" s="164" t="s">
        <v>2719</v>
      </c>
      <c r="I60" s="112" t="s">
        <v>660</v>
      </c>
      <c r="J60" s="112" t="s">
        <v>694</v>
      </c>
      <c r="K60" s="114">
        <v>3231579752</v>
      </c>
      <c r="L60" s="115" t="s">
        <v>1148</v>
      </c>
      <c r="M60" s="110">
        <v>1</v>
      </c>
      <c r="N60" s="115" t="s">
        <v>27</v>
      </c>
      <c r="O60" s="115" t="s">
        <v>1148</v>
      </c>
      <c r="P60" s="77"/>
    </row>
    <row r="61" spans="1:16" s="7" customFormat="1" ht="24.75" customHeight="1" outlineLevel="1" x14ac:dyDescent="0.25">
      <c r="A61" s="132">
        <v>14</v>
      </c>
      <c r="B61" s="113"/>
      <c r="C61" s="115"/>
      <c r="D61" s="112"/>
      <c r="E61" s="163"/>
      <c r="F61" s="163"/>
      <c r="G61" s="146" t="str">
        <f t="shared" si="3"/>
        <v/>
      </c>
      <c r="H61" s="164"/>
      <c r="I61" s="112"/>
      <c r="J61" s="112"/>
      <c r="K61" s="114"/>
      <c r="L61" s="115"/>
      <c r="M61" s="110"/>
      <c r="N61" s="115"/>
      <c r="O61" s="115"/>
      <c r="P61" s="77"/>
    </row>
    <row r="62" spans="1:16" s="7" customFormat="1" ht="24.75" customHeight="1" outlineLevel="1" x14ac:dyDescent="0.25">
      <c r="A62" s="132">
        <v>15</v>
      </c>
      <c r="B62" s="113"/>
      <c r="C62" s="115"/>
      <c r="D62" s="112"/>
      <c r="E62" s="163"/>
      <c r="F62" s="163"/>
      <c r="G62" s="146" t="str">
        <f t="shared" si="3"/>
        <v/>
      </c>
      <c r="H62" s="164"/>
      <c r="I62" s="112"/>
      <c r="J62" s="112"/>
      <c r="K62" s="114"/>
      <c r="L62" s="115"/>
      <c r="M62" s="110"/>
      <c r="N62" s="115"/>
      <c r="O62" s="115"/>
      <c r="P62" s="77"/>
    </row>
    <row r="63" spans="1:16" s="7" customFormat="1" ht="24.75" customHeight="1" outlineLevel="1" x14ac:dyDescent="0.25">
      <c r="A63" s="132">
        <v>16</v>
      </c>
      <c r="B63" s="113"/>
      <c r="C63" s="115"/>
      <c r="D63" s="112"/>
      <c r="E63" s="163"/>
      <c r="F63" s="163"/>
      <c r="G63" s="146" t="str">
        <f t="shared" si="3"/>
        <v/>
      </c>
      <c r="H63" s="164"/>
      <c r="I63" s="112"/>
      <c r="J63" s="112"/>
      <c r="K63" s="114"/>
      <c r="L63" s="115"/>
      <c r="M63" s="110"/>
      <c r="N63" s="115"/>
      <c r="O63" s="115"/>
      <c r="P63" s="77"/>
    </row>
    <row r="64" spans="1:16" s="7" customFormat="1" ht="24.75" customHeight="1" outlineLevel="1" x14ac:dyDescent="0.25">
      <c r="A64" s="132">
        <v>17</v>
      </c>
      <c r="B64" s="113"/>
      <c r="C64" s="115"/>
      <c r="D64" s="112"/>
      <c r="E64" s="163"/>
      <c r="F64" s="163"/>
      <c r="G64" s="146" t="str">
        <f t="shared" si="3"/>
        <v/>
      </c>
      <c r="H64" s="164"/>
      <c r="I64" s="112"/>
      <c r="J64" s="63"/>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63"/>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63"/>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63"/>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63"/>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2677</v>
      </c>
      <c r="E114" s="133">
        <v>44167</v>
      </c>
      <c r="F114" s="133">
        <v>44773</v>
      </c>
      <c r="G114" s="146">
        <f>IF(AND(E114&lt;&gt;"",F114&lt;&gt;""),((F114-E114)/30),"")</f>
        <v>20.2</v>
      </c>
      <c r="H114" s="113" t="s">
        <v>2687</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2678</v>
      </c>
      <c r="E115" s="133">
        <v>44167</v>
      </c>
      <c r="F115" s="133">
        <v>44773</v>
      </c>
      <c r="G115" s="146">
        <f t="shared" ref="G115:G116" si="5">IF(AND(E115&lt;&gt;"",F115&lt;&gt;""),((F115-E115)/30),"")</f>
        <v>20.2</v>
      </c>
      <c r="H115" s="113" t="s">
        <v>2688</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2679</v>
      </c>
      <c r="E116" s="133">
        <v>44167</v>
      </c>
      <c r="F116" s="133">
        <v>44773</v>
      </c>
      <c r="G116" s="146">
        <f t="shared" si="5"/>
        <v>20.2</v>
      </c>
      <c r="H116" s="113" t="s">
        <v>2687</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2679</v>
      </c>
      <c r="E117" s="133">
        <v>44167</v>
      </c>
      <c r="F117" s="133">
        <v>44773</v>
      </c>
      <c r="G117" s="146">
        <f t="shared" ref="G117:G159" si="6">IF(AND(E117&lt;&gt;"",F117&lt;&gt;""),((F117-E117)/30),"")</f>
        <v>20.2</v>
      </c>
      <c r="H117" s="113" t="s">
        <v>2687</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2679</v>
      </c>
      <c r="E118" s="133">
        <v>44167</v>
      </c>
      <c r="F118" s="133">
        <v>44773</v>
      </c>
      <c r="G118" s="146">
        <f t="shared" si="6"/>
        <v>20.2</v>
      </c>
      <c r="H118" s="113" t="s">
        <v>2687</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2680</v>
      </c>
      <c r="E119" s="133">
        <v>44167</v>
      </c>
      <c r="F119" s="133">
        <v>44773</v>
      </c>
      <c r="G119" s="146">
        <f t="shared" si="6"/>
        <v>20.2</v>
      </c>
      <c r="H119" s="113" t="s">
        <v>2686</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2681</v>
      </c>
      <c r="E120" s="133">
        <v>44167</v>
      </c>
      <c r="F120" s="133">
        <v>44773</v>
      </c>
      <c r="G120" s="146">
        <f t="shared" si="6"/>
        <v>20.2</v>
      </c>
      <c r="H120" s="113" t="s">
        <v>2686</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2682</v>
      </c>
      <c r="E121" s="133">
        <v>44167</v>
      </c>
      <c r="F121" s="133">
        <v>44773</v>
      </c>
      <c r="G121" s="146">
        <f t="shared" si="6"/>
        <v>20.2</v>
      </c>
      <c r="H121" s="113" t="s">
        <v>2686</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2683</v>
      </c>
      <c r="E122" s="133">
        <v>44166</v>
      </c>
      <c r="F122" s="133">
        <v>44773</v>
      </c>
      <c r="G122" s="146">
        <f t="shared" si="6"/>
        <v>20.233333333333334</v>
      </c>
      <c r="H122" s="113" t="s">
        <v>2687</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2683</v>
      </c>
      <c r="E123" s="133">
        <v>44166</v>
      </c>
      <c r="F123" s="133">
        <v>44773</v>
      </c>
      <c r="G123" s="146">
        <f t="shared" si="6"/>
        <v>20.233333333333334</v>
      </c>
      <c r="H123" s="113" t="s">
        <v>2687</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2684</v>
      </c>
      <c r="E124" s="133">
        <v>44166</v>
      </c>
      <c r="F124" s="133">
        <v>44773</v>
      </c>
      <c r="G124" s="146">
        <f t="shared" si="6"/>
        <v>20.233333333333334</v>
      </c>
      <c r="H124" s="113" t="s">
        <v>2687</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2685</v>
      </c>
      <c r="E125" s="133">
        <v>44175</v>
      </c>
      <c r="F125" s="133">
        <v>44773</v>
      </c>
      <c r="G125" s="146">
        <f t="shared" si="6"/>
        <v>19.933333333333334</v>
      </c>
      <c r="H125" s="113" t="s">
        <v>2689</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2685</v>
      </c>
      <c r="E126" s="133">
        <v>44175</v>
      </c>
      <c r="F126" s="133">
        <v>44773</v>
      </c>
      <c r="G126" s="146">
        <f t="shared" si="6"/>
        <v>19.933333333333334</v>
      </c>
      <c r="H126" s="113" t="s">
        <v>2689</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0.02</v>
      </c>
      <c r="G179" s="151">
        <f>IF(F179&gt;0,SUM(E179+F179),"")</f>
        <v>0.04</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0.04</v>
      </c>
      <c r="D185" s="89" t="s">
        <v>2628</v>
      </c>
      <c r="E185" s="92">
        <f>+(C185*SUM(K20:K35))</f>
        <v>22428824.52</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2702</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2703</v>
      </c>
      <c r="J211" s="27" t="s">
        <v>2622</v>
      </c>
      <c r="K211" s="166" t="s">
        <v>662</v>
      </c>
      <c r="L211" s="21"/>
      <c r="M211" s="21"/>
      <c r="N211" s="21"/>
      <c r="O211" s="8"/>
    </row>
    <row r="212" spans="1:15" x14ac:dyDescent="0.25">
      <c r="A212" s="9"/>
      <c r="B212" s="27" t="s">
        <v>2619</v>
      </c>
      <c r="C212" s="166" t="s">
        <v>2702</v>
      </c>
      <c r="D212" s="21"/>
      <c r="G212" s="27" t="s">
        <v>2621</v>
      </c>
      <c r="H212" s="167" t="s">
        <v>2704</v>
      </c>
      <c r="J212" s="27" t="s">
        <v>2623</v>
      </c>
      <c r="K212" s="16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4fb10211-09fb-4e80-9f0b-184718d5d98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2020-12-29T00:38:19Z</cp:lastPrinted>
  <dcterms:created xsi:type="dcterms:W3CDTF">2020-10-14T21:57:42Z</dcterms:created>
  <dcterms:modified xsi:type="dcterms:W3CDTF">2020-12-29T00:38:32Z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