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UTTY\Desktop\Nueva carpeta\banco de oferentes\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750" windowHeight="58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<sst xmlns="http://schemas.openxmlformats.org/spreadsheetml/2006/main" count="3104" uniqueCount="2708">
  <si>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</si>
  <si>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</si>
  <si>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</si>
  <si>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</si>
  <si>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</si>
  <si>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</si>
  <si>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</si>
  <si>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</si>
  <si>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</si>
  <si>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</si>
  <si>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</si>
  <si>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</si>
  <si>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</si>
  <si>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</si>
  <si>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</si>
  <si>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</si>
  <si>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</si>
  <si>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</si>
  <si>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</si>
  <si>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</si>
  <si>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</si>
  <si>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</si>
  <si>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</si>
  <si>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</si>
  <si>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</si>
  <si>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</si>
  <si>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</si>
  <si>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</si>
  <si>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</si>
  <si>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</si>
  <si>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</si>
  <si>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</si>
  <si>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</si>
  <si>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</si>
  <si>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</si>
  <si>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</si>
  <si>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</si>
  <si>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</si>
  <si>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</si>
  <si>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</si>
  <si>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</si>
  <si>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</si>
  <si>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</si>
  <si>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</si>
  <si>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</si>
  <si>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</si>
  <si>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</si>
  <si>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</si>
  <si>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</si>
  <si>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</si>
  <si>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</si>
  <si>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</si>
  <si>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</si>
  <si>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</si>
  <si>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</si>
  <si>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</si>
  <si>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</si>
  <si>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</si>
  <si>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</si>
  <si>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</si>
  <si>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</si>
  <si>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</si>
  <si>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</si>
  <si>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</si>
  <si>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</si>
  <si>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</si>
  <si>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</si>
  <si>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</si>
  <si>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</si>
  <si>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</si>
  <si>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</si>
  <si>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</si>
  <si>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</si>
  <si>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</si>
  <si>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</si>
  <si>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</si>
  <si>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</si>
  <si>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</si>
  <si>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</si>
  <si>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</si>
  <si>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</si>
  <si>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</si>
  <si>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</si>
  <si>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</si>
  <si>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</si>
  <si>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</si>
  <si>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</si>
  <si>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</si>
  <si>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</si>
  <si>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</si>
  <si>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</si>
  <si>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</si>
  <si>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</si>
  <si>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</si>
  <si>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</si>
  <si>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</si>
  <si>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</si>
  <si>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</si>
  <si>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</si>
  <si>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</si>
  <si>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</si>
  <si>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</si>
  <si>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</si>
  <si>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</si>
  <si>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</si>
  <si>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</si>
  <si>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</si>
  <si>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</si>
  <si>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</si>
  <si>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</si>
  <si>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</si>
  <si>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</si>
  <si>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</si>
  <si>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</si>
  <si>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</si>
  <si>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</si>
  <si>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</si>
  <si>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</si>
  <si>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</si>
  <si>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</si>
  <si>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</si>
  <si>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</si>
  <si>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</si>
  <si>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</si>
  <si>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</si>
  <si>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</si>
  <si>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</si>
  <si>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</si>
  <si>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</si>
  <si>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</si>
  <si>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</si>
  <si>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</si>
  <si>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</si>
  <si>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</si>
  <si>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</si>
  <si>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</si>
  <si>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</si>
  <si>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</si>
  <si>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</si>
  <si>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</si>
  <si>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</si>
  <si>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</si>
  <si>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</si>
  <si>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</si>
  <si>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</si>
  <si>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</si>
  <si>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</si>
  <si>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</si>
  <si>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</si>
  <si>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</si>
  <si>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</si>
  <si>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</si>
  <si>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</si>
  <si>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</si>
  <si>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</si>
  <si>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</si>
  <si>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</si>
  <si>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</si>
  <si>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</si>
  <si>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</si>
  <si>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</si>
  <si>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</si>
  <si>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</si>
  <si>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</si>
  <si>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</si>
  <si>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</si>
  <si>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</si>
  <si>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</si>
  <si>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</si>
  <si>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</si>
  <si>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</si>
  <si>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</si>
  <si>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</si>
  <si>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</si>
  <si>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</si>
  <si>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</si>
  <si>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</si>
  <si>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</si>
  <si>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</si>
  <si>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</si>
  <si>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</si>
  <si>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</si>
  <si>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</si>
  <si>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</si>
  <si>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</si>
  <si>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</si>
  <si>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</si>
  <si>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</si>
  <si>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</si>
  <si>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</si>
  <si>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</si>
  <si>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</si>
  <si>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</si>
  <si>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</si>
  <si>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</si>
  <si>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</si>
  <si>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</si>
  <si>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</si>
  <si>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</si>
  <si>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</si>
  <si>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</si>
  <si>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</si>
  <si>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</si>
  <si>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</si>
  <si>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</si>
  <si>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</si>
  <si>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</si>
  <si>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</si>
  <si>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</si>
  <si>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</si>
  <si>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</si>
  <si>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</si>
  <si>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</si>
  <si>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</si>
  <si>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</si>
  <si>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</si>
  <si>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</si>
  <si>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</si>
  <si>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</si>
  <si>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</si>
  <si>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</si>
  <si>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</si>
  <si>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</si>
  <si>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</si>
  <si>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</si>
  <si>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</si>
  <si>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</si>
  <si>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</si>
  <si>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</si>
  <si>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</si>
  <si>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</si>
  <si>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</si>
  <si>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</si>
  <si>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</si>
  <si>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</si>
  <si>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</si>
  <si>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</si>
  <si>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</si>
  <si>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</si>
  <si>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</si>
  <si>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</si>
  <si>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</si>
  <si>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</si>
  <si>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</si>
  <si>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</si>
  <si>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</si>
  <si>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</si>
  <si>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</si>
  <si>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</si>
  <si>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</si>
  <si>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</si>
  <si>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</si>
  <si>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</si>
  <si>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</si>
  <si>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</si>
  <si>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</si>
  <si>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</si>
  <si>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</si>
  <si>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</si>
  <si>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</si>
  <si>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</si>
  <si>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</si>
  <si>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</si>
  <si>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</si>
  <si>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</si>
  <si>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</si>
  <si>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</si>
  <si>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</si>
  <si>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</si>
  <si>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</si>
  <si>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</si>
  <si>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</si>
  <si>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</si>
  <si>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</si>
  <si>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</si>
  <si>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</si>
  <si>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</si>
  <si>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</si>
  <si>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</si>
  <si>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</si>
  <si>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</si>
  <si>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</si>
  <si>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</si>
  <si>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</si>
  <si>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</si>
  <si>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</si>
  <si>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</si>
  <si>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</si>
  <si>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</si>
  <si>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</si>
  <si>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</si>
  <si>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</si>
  <si>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</si>
  <si>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</si>
  <si>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</si>
  <si>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</si>
  <si>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</si>
  <si>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</si>
  <si>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</si>
  <si>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</si>
  <si>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</si>
  <si>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</si>
  <si>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</si>
  <si>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</si>
  <si>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</si>
  <si>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</si>
  <si>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</si>
  <si>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</si>
  <si>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</si>
  <si>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</si>
  <si>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</si>
  <si>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</si>
  <si>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</si>
  <si>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</si>
  <si>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</si>
  <si>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</si>
  <si>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</si>
  <si>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</si>
  <si>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</si>
  <si>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</si>
  <si>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</si>
  <si>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</si>
  <si>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</si>
  <si>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</si>
  <si>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</si>
  <si>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</si>
  <si>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</si>
  <si>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</si>
  <si>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</si>
  <si>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</si>
  <si>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</si>
  <si>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</si>
  <si>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</si>
  <si>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</si>
  <si>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</si>
  <si>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</si>
  <si>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</si>
  <si>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</si>
  <si>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</si>
  <si>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</si>
  <si>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</si>
  <si>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</si>
  <si>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</si>
  <si>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</si>
  <si>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</si>
  <si>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</si>
  <si>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</si>
  <si>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</si>
  <si>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</si>
  <si>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</si>
  <si>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</si>
  <si>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</si>
  <si>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</si>
  <si>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</si>
  <si>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</si>
  <si>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</si>
  <si>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</si>
  <si>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</si>
  <si>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</si>
  <si>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</si>
  <si>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</si>
  <si>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</si>
  <si>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</si>
  <si>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</si>
  <si>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</si>
  <si>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</si>
  <si>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</si>
  <si>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</si>
  <si>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</si>
  <si>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</si>
  <si>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</si>
  <si>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</si>
  <si>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</si>
  <si>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</si>
  <si>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</si>
  <si>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</si>
  <si>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</si>
  <si>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</si>
  <si>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</si>
  <si>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</si>
  <si>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</si>
  <si>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</si>
  <si>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</si>
  <si>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</si>
  <si>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</si>
  <si>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</si>
  <si>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</si>
  <si>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</si>
  <si>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</si>
  <si>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</si>
  <si>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</si>
  <si>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</si>
  <si>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</si>
  <si>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</si>
  <si>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</si>
  <si>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</si>
  <si>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</si>
  <si>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</si>
  <si>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</si>
  <si>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</si>
  <si>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</si>
  <si>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</si>
  <si>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</si>
  <si>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</si>
  <si>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</si>
  <si>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</si>
  <si>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</si>
  <si>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</si>
  <si>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</si>
  <si>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</si>
  <si>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</si>
  <si>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</si>
  <si>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</si>
  <si>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</si>
  <si>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</si>
  <si>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</si>
  <si>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</si>
  <si>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</si>
  <si>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</si>
  <si>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</si>
  <si>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</si>
  <si>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</si>
  <si>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</si>
  <si>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</si>
  <si>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</si>
  <si>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</si>
  <si>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</si>
  <si>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</si>
  <si>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</si>
  <si>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</si>
  <si>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</si>
  <si>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</si>
  <si>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</si>
  <si>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</si>
  <si>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</si>
  <si>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</si>
  <si>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</si>
  <si>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</si>
  <si>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</si>
  <si>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</si>
  <si>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</si>
  <si>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</si>
  <si>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</si>
  <si>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</si>
  <si>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</si>
  <si>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</si>
  <si>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</si>
  <si>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</si>
  <si>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</si>
  <si>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</si>
  <si>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</si>
  <si>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</si>
  <si>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</si>
  <si>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</si>
  <si>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</si>
  <si>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</si>
  <si>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</si>
  <si>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</si>
  <si>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</si>
  <si>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</si>
  <si>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</si>
  <si>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</si>
  <si>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</si>
  <si>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</si>
  <si>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</si>
  <si>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</si>
  <si>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</si>
  <si>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</si>
  <si>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</si>
  <si>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</si>
  <si>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</si>
  <si>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</si>
  <si>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</si>
  <si>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</si>
  <si>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</si>
  <si>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</si>
  <si>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</si>
  <si>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</si>
  <si>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</si>
  <si>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</si>
  <si>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</si>
  <si>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</si>
  <si>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</si>
  <si>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</si>
  <si>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</si>
  <si>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</si>
  <si>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</si>
  <si>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</si>
  <si>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</si>
  <si>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</si>
  <si>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</si>
  <si>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</si>
  <si>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</si>
  <si>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</si>
  <si>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</si>
  <si>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</si>
  <si>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</si>
  <si>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</si>
  <si>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</si>
  <si>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</si>
  <si>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</si>
  <si>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</si>
  <si>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</si>
  <si>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</si>
  <si>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</si>
  <si>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</si>
  <si>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</si>
  <si>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</si>
  <si>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</si>
  <si>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</si>
  <si>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</si>
  <si>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</si>
  <si>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</si>
  <si>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</si>
  <si>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</si>
  <si>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</si>
  <si>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</si>
  <si>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</si>
  <si>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</si>
  <si>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</si>
  <si>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</si>
  <si>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</si>
  <si>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</si>
  <si>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</si>
  <si>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</si>
  <si>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</si>
  <si>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</si>
  <si>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</si>
  <si>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</si>
  <si>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</si>
  <si>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</si>
  <si>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</si>
  <si>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</si>
  <si>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</si>
  <si>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</si>
  <si>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</si>
  <si>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</si>
  <si>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</si>
  <si>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</si>
  <si>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</si>
  <si>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</si>
  <si>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</si>
  <si>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</si>
  <si>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</si>
  <si>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</si>
  <si>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</si>
  <si>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</si>
  <si>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</si>
  <si>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</si>
  <si>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</si>
  <si>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</si>
  <si>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</si>
  <si>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</si>
  <si>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</si>
  <si>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</si>
  <si>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</si>
  <si>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</si>
  <si>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</si>
  <si>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</si>
  <si>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</si>
  <si>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</si>
  <si>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</si>
  <si>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</si>
  <si>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</si>
  <si>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</si>
  <si>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</si>
  <si>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</si>
  <si>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</si>
  <si>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</si>
  <si>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</si>
  <si>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</si>
  <si>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</si>
  <si>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</si>
  <si>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</si>
  <si>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</si>
  <si>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</si>
  <si>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</si>
  <si>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</si>
  <si>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</si>
  <si>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</si>
  <si>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</si>
  <si>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</si>
  <si>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</si>
  <si>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</si>
  <si>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</si>
  <si>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</si>
  <si>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</si>
  <si>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</si>
  <si>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</si>
  <si>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</si>
  <si>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</si>
  <si>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</si>
  <si>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</si>
  <si>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</si>
  <si>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</si>
  <si>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</si>
  <si>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</si>
  <si>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</si>
  <si>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</si>
  <si>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</si>
  <si>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</si>
  <si>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</si>
  <si>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</si>
  <si>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</si>
  <si>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</si>
  <si>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</si>
  <si>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</si>
  <si>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</si>
  <si>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</si>
  <si>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</si>
  <si>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</si>
  <si>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</si>
  <si>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</si>
  <si>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</si>
  <si>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</si>
  <si>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</si>
  <si>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</si>
  <si>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</si>
  <si>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</si>
  <si>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</si>
  <si>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</si>
  <si>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</si>
  <si>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</si>
  <si>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</si>
  <si>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</si>
  <si>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</si>
  <si>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</si>
  <si>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</si>
  <si>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</si>
  <si>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</si>
  <si>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</si>
  <si>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</si>
  <si>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</si>
  <si>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</si>
  <si>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</si>
  <si>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</si>
  <si>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</si>
  <si>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</si>
  <si>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</si>
  <si>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</si>
  <si>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</si>
  <si>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</si>
  <si>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</si>
  <si>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</si>
  <si>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</si>
  <si>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</si>
  <si>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</si>
  <si>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</si>
  <si>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</si>
  <si>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</si>
  <si>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</si>
  <si>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</si>
  <si>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</si>
  <si>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</si>
  <si>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</si>
  <si>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</si>
  <si>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</si>
  <si>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</si>
  <si>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</si>
  <si>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</si>
  <si>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</si>
  <si>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</si>
  <si>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</si>
  <si>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</si>
  <si>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</si>
  <si>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</si>
  <si>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</si>
  <si>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</si>
  <si>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</si>
  <si>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</si>
  <si>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</si>
  <si>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</si>
  <si>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</si>
  <si>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</si>
  <si>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</si>
  <si>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</si>
  <si>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</si>
  <si>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</si>
  <si>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</si>
  <si>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</si>
  <si>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</si>
  <si>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</si>
  <si>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</si>
  <si>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</si>
  <si>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</si>
  <si>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</si>
  <si>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</si>
  <si>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</si>
  <si>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</si>
  <si>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</si>
  <si>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</si>
  <si>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</si>
  <si>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</si>
  <si>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</si>
  <si>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</si>
  <si>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</si>
  <si>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</si>
  <si>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</si>
  <si>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</si>
  <si>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</si>
  <si>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</si>
  <si>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</si>
  <si>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</si>
  <si>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</si>
  <si>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</si>
  <si>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</si>
  <si>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</si>
  <si>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</si>
  <si>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</si>
  <si>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</si>
  <si>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</si>
  <si>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</si>
  <si>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</si>
  <si>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</si>
  <si>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</si>
  <si>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</si>
  <si>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</si>
  <si>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</si>
  <si>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</si>
  <si>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</si>
  <si>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</si>
  <si>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</si>
  <si>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</si>
  <si>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</si>
  <si>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</si>
  <si>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</si>
  <si>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</si>
  <si>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</si>
  <si>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</si>
  <si>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</si>
  <si>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</si>
  <si>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</si>
  <si>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</si>
  <si>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</si>
  <si>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</si>
  <si>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</si>
  <si>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</si>
  <si>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</si>
  <si>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</si>
  <si>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</si>
  <si>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</si>
  <si>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</si>
  <si>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</si>
  <si>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</si>
  <si>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</si>
  <si>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</si>
  <si>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</si>
  <si>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</si>
  <si>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</si>
  <si>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</si>
  <si>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</si>
  <si>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</si>
  <si>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</si>
  <si>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</si>
  <si>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</si>
  <si>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</si>
  <si>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</si>
  <si>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</si>
  <si>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</si>
  <si>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</si>
  <si>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</si>
  <si>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</si>
  <si>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</si>
  <si>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</si>
  <si>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</si>
  <si>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</si>
  <si>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</si>
  <si>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</si>
  <si>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</si>
  <si>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</si>
  <si>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</si>
  <si>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</si>
  <si>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</si>
  <si>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</si>
  <si>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</si>
  <si>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</si>
  <si>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</si>
  <si>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</si>
  <si>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</si>
  <si>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</si>
  <si>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</si>
  <si>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</si>
  <si>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</si>
  <si>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</si>
  <si>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</si>
  <si>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</si>
  <si>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</si>
  <si>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</si>
  <si>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</si>
  <si>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</si>
  <si>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</si>
  <si>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</si>
  <si>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</si>
  <si>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</si>
  <si>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</si>
  <si>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</si>
  <si>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</si>
  <si>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</si>
  <si>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</si>
  <si>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</si>
  <si>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</si>
  <si>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</si>
  <si>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</si>
  <si>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</si>
  <si>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</si>
  <si>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</si>
  <si>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</si>
  <si>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</si>
  <si>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</si>
  <si>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</si>
  <si>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</si>
  <si>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</si>
  <si>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</si>
  <si>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</si>
  <si>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</si>
  <si>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</si>
  <si>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</si>
  <si>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</si>
  <si>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</si>
  <si>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</si>
  <si>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</si>
  <si>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</si>
  <si>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</si>
  <si>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</si>
  <si>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</si>
  <si>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</si>
  <si>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</si>
  <si>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</si>
  <si>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</si>
  <si>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</si>
  <si>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</si>
  <si>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</si>
  <si>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</si>
  <si>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</si>
  <si>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</si>
  <si>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</si>
  <si>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</si>
  <si>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</si>
  <si>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</si>
  <si>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</si>
  <si>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</si>
  <si>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</si>
  <si>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</si>
  <si>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</si>
  <si>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</si>
  <si>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</si>
  <si>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</si>
  <si>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</si>
  <si>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</si>
  <si>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</si>
  <si>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</si>
  <si>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</si>
  <si>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</si>
  <si>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</si>
  <si>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</si>
  <si>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</si>
  <si>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</si>
  <si>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</si>
  <si>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</si>
  <si>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</si>
  <si>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</si>
  <si>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</si>
  <si>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</si>
  <si>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</si>
  <si>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</si>
  <si>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</si>
  <si>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</si>
  <si>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</si>
  <si>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</si>
  <si>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</si>
  <si>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</si>
  <si>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</si>
  <si>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</si>
  <si>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</si>
  <si>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</si>
  <si>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</si>
  <si>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</si>
  <si>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</si>
  <si>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</si>
  <si>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</si>
  <si>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</si>
  <si>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</si>
  <si>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</si>
  <si>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</si>
  <si>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</si>
  <si>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</si>
  <si>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</si>
  <si>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</si>
  <si>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</si>
  <si>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</si>
  <si>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</si>
  <si>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</si>
  <si>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</si>
  <si>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</si>
  <si>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</si>
  <si>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</si>
  <si>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</si>
  <si>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</si>
  <si>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</si>
  <si>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</si>
  <si>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</si>
  <si>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</si>
  <si>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</si>
  <si>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</si>
  <si>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</si>
  <si>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</si>
  <si>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</si>
  <si>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</si>
  <si>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</si>
  <si>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</si>
  <si>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</si>
  <si>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</si>
  <si>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</si>
  <si>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</si>
  <si>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</si>
  <si>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</si>
  <si>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</si>
  <si>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</si>
  <si>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</si>
  <si>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</si>
  <si>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</si>
  <si>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</si>
  <si>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</si>
  <si>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</si>
  <si>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</si>
  <si>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</si>
  <si>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</si>
  <si>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</si>
  <si>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</si>
  <si>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</si>
  <si>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</si>
  <si>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</si>
  <si>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</si>
  <si>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</si>
  <si>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</si>
  <si>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</si>
  <si>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</si>
  <si>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</si>
  <si>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</si>
  <si>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</si>
  <si>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</si>
  <si>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</si>
  <si>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</si>
  <si>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</si>
  <si>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</si>
  <si>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</si>
  <si>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</si>
  <si>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</si>
  <si>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</si>
  <si>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</si>
  <si>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</si>
  <si>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</si>
  <si>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</si>
  <si>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</si>
  <si>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</si>
  <si>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</si>
  <si>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</si>
  <si>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</si>
  <si>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</si>
  <si>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</si>
  <si>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</si>
  <si>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</si>
  <si>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</si>
  <si>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</si>
  <si>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</si>
  <si>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</si>
  <si>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</si>
  <si>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</si>
  <si>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</si>
  <si>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</si>
  <si>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</si>
  <si>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</si>
  <si>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</si>
  <si>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</si>
  <si>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</si>
  <si>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</si>
  <si>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</si>
  <si>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</si>
  <si>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</si>
  <si>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</si>
  <si>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</si>
  <si>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</si>
  <si>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</si>
  <si>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</si>
  <si>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</si>
  <si>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</si>
  <si>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</si>
  <si>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</si>
  <si>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</si>
  <si>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</si>
  <si>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</si>
  <si>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</si>
  <si>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</si>
  <si>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</si>
  <si>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</si>
  <si>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</si>
  <si>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</si>
  <si>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</si>
  <si>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</si>
  <si>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</si>
  <si>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</si>
  <si>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</si>
  <si>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</si>
  <si>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</si>
  <si>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</si>
  <si>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</si>
  <si>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</si>
  <si>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</si>
  <si>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</si>
  <si>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</si>
  <si>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</si>
  <si>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</si>
  <si>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</si>
  <si>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</si>
  <si>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</si>
  <si>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</si>
  <si>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</si>
  <si>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</si>
  <si>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</si>
  <si>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</si>
  <si>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</si>
  <si>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</si>
  <si>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</si>
  <si>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</si>
  <si>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</si>
  <si>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</si>
  <si>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</si>
  <si>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</si>
  <si>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</si>
  <si>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</si>
  <si>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</si>
  <si>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</si>
  <si>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</si>
  <si>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</si>
  <si>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</si>
  <si>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</si>
  <si>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</si>
  <si>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</si>
  <si>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</si>
  <si>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</si>
  <si>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</si>
  <si>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</si>
  <si>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</si>
  <si>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</si>
  <si>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</si>
  <si>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</si>
  <si>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</si>
  <si>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</si>
  <si>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</si>
  <si>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</si>
  <si>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</si>
  <si>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</si>
  <si>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</si>
  <si>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</si>
  <si>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</si>
  <si>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</si>
  <si>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</si>
  <si>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</si>
  <si>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</si>
  <si>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</si>
  <si>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</si>
  <si>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</si>
  <si>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</si>
  <si>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</si>
  <si>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</si>
  <si>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</si>
  <si>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</si>
  <si>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</si>
  <si>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</si>
  <si>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</si>
  <si>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</si>
  <si>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</si>
  <si>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</si>
  <si>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</si>
  <si>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</si>
  <si>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</si>
  <si>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</si>
  <si>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</si>
  <si>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</si>
  <si>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</si>
  <si>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</si>
  <si>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</si>
  <si>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</si>
  <si>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</si>
  <si>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</si>
  <si>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</si>
  <si>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</si>
  <si>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</si>
  <si>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</si>
  <si>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</si>
  <si>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</si>
  <si>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</si>
  <si>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</si>
  <si>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</si>
  <si>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</si>
  <si>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</si>
  <si>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</si>
  <si>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</si>
  <si>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</si>
  <si>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</si>
  <si>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</si>
  <si>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</si>
  <si>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</si>
  <si>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</si>
  <si>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</si>
  <si>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</si>
  <si>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</si>
  <si>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</si>
  <si>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</si>
  <si>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</si>
  <si>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</si>
  <si>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</si>
  <si>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</si>
  <si>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</si>
  <si>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</si>
  <si>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</si>
  <si>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</si>
  <si>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</si>
  <si>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</si>
  <si>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</si>
  <si>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</si>
  <si>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</si>
  <si>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</si>
  <si>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</si>
  <si>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</si>
  <si>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</si>
  <si>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</si>
  <si>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</si>
  <si>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</si>
  <si>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</si>
  <si>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</si>
  <si>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</si>
  <si>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</si>
  <si>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</si>
  <si>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</si>
  <si>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</si>
  <si>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</si>
  <si>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</si>
  <si>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</si>
  <si>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</si>
  <si>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</si>
  <si>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</si>
  <si>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</si>
  <si>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</si>
  <si>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</si>
  <si>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</si>
  <si>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</si>
  <si>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</si>
  <si>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</si>
  <si>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</si>
  <si>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</si>
  <si>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</si>
  <si>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</si>
  <si>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</si>
  <si>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</si>
  <si>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</si>
  <si>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</si>
  <si>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</si>
  <si>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</si>
  <si>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</si>
  <si>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</si>
  <si>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</si>
  <si>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</si>
  <si>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</si>
  <si>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</si>
  <si>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</si>
  <si>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</si>
  <si>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</si>
  <si>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</si>
  <si>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</si>
  <si>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</si>
  <si>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</si>
  <si>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</si>
  <si>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</si>
  <si>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</si>
  <si>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</si>
  <si>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</si>
  <si>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</si>
  <si>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</si>
  <si>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</si>
  <si>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</si>
  <si>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</si>
  <si>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</si>
  <si>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</si>
  <si>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</si>
  <si>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</si>
  <si>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</si>
  <si>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</si>
  <si>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</si>
  <si>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</si>
  <si>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</si>
  <si>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</si>
  <si>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</si>
  <si>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</si>
  <si>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</si>
  <si>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</si>
  <si>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</si>
  <si>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</si>
  <si>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</si>
  <si>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</si>
  <si>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</si>
  <si>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</si>
  <si>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</si>
  <si>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</si>
  <si>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</si>
  <si>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</si>
  <si>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</si>
  <si>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</si>
  <si>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</si>
  <si>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</si>
  <si>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</si>
  <si>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</si>
  <si>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</si>
  <si>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</si>
  <si>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</si>
  <si>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</si>
  <si>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</si>
  <si>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</si>
  <si>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</si>
  <si>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</si>
  <si>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</si>
  <si>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</si>
  <si>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</si>
  <si>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</si>
  <si>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</si>
  <si>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</si>
  <si>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</si>
  <si>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</si>
  <si>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</si>
  <si>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</si>
  <si>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</si>
  <si>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</si>
  <si>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</si>
  <si>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</si>
  <si>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</si>
  <si>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</si>
  <si>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</si>
  <si>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</si>
  <si>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</si>
  <si>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</si>
  <si>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</si>
  <si>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</si>
  <si>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</si>
  <si>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</si>
  <si>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</si>
  <si>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</si>
  <si>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</si>
  <si>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</si>
  <si>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</si>
  <si>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</si>
  <si>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</si>
  <si>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</si>
  <si>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</si>
  <si>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</si>
  <si>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</si>
  <si>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</si>
  <si>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</si>
  <si>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</si>
  <si>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</si>
  <si>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</si>
  <si>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</si>
  <si>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</si>
  <si>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</si>
  <si>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</si>
  <si>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</si>
  <si>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</si>
  <si>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</si>
  <si>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</si>
  <si>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</si>
  <si>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</si>
  <si>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</si>
  <si>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</si>
  <si>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</si>
  <si>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</si>
  <si>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</si>
  <si>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</si>
  <si>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</si>
  <si>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</si>
  <si>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</si>
  <si>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</si>
  <si>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</si>
  <si>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</si>
  <si>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</si>
  <si>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</si>
  <si>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</si>
  <si>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</si>
  <si>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</si>
  <si>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</si>
  <si>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</si>
  <si>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</si>
  <si>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</si>
  <si>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</si>
  <si>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</si>
  <si>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</si>
  <si>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</si>
  <si>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</si>
  <si>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</si>
  <si>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</si>
  <si>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</si>
  <si>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</si>
  <si>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</si>
  <si>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</si>
  <si>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</si>
  <si>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</si>
  <si>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</si>
  <si>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</si>
  <si>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</si>
  <si>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</si>
  <si>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</si>
  <si>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</si>
  <si>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</si>
  <si>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</si>
  <si>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</si>
  <si>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</si>
  <si>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</si>
  <si>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</si>
  <si>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</si>
  <si>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</si>
  <si>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</si>
  <si>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</si>
  <si>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</si>
  <si>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</si>
  <si>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</si>
  <si>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</si>
  <si>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</si>
  <si>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</si>
  <si>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</si>
  <si>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</si>
  <si>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</si>
  <si>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</si>
  <si>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</si>
  <si>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</si>
  <si>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</si>
  <si>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</si>
  <si>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</si>
  <si>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</si>
  <si>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</si>
  <si>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</si>
  <si>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</si>
  <si>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</si>
  <si>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</si>
  <si>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</si>
  <si>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</si>
  <si>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</si>
  <si>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</si>
  <si>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</si>
  <si>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</si>
  <si>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</si>
  <si>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</si>
  <si>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</si>
  <si>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</si>
  <si>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</si>
  <si>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</si>
  <si>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</si>
  <si>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</si>
  <si>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</si>
  <si>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</si>
  <si>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</si>
  <si>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</si>
  <si>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</si>
  <si>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</si>
  <si>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</si>
  <si>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</si>
  <si>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</si>
  <si>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</si>
  <si>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</si>
  <si>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</si>
  <si>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</si>
  <si>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</si>
  <si>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</si>
  <si>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</si>
  <si>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</si>
  <si>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</si>
  <si>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</si>
  <si>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</si>
  <si>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</si>
  <si>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</si>
  <si>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</si>
  <si>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</si>
  <si>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</si>
  <si>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</si>
  <si>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</si>
  <si>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</si>
  <si>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</si>
  <si>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</si>
  <si>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</si>
  <si>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</si>
  <si>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</si>
  <si>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</si>
  <si>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</si>
  <si>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</si>
  <si>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</si>
  <si>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</si>
  <si>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</si>
  <si>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</si>
  <si>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</si>
  <si>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</si>
  <si>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</si>
  <si>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</si>
  <si>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</si>
  <si>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</si>
  <si>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</si>
  <si>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</si>
  <si>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</si>
  <si>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</si>
  <si>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</si>
  <si>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</si>
  <si>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</si>
  <si>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</si>
  <si>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</si>
  <si>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</si>
  <si>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</si>
  <si>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</si>
  <si>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</si>
  <si>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</si>
  <si>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</si>
  <si>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</si>
  <si>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</si>
  <si>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</si>
  <si>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</si>
  <si>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</si>
  <si>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</si>
  <si>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</si>
  <si>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</si>
  <si>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</si>
  <si>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</si>
  <si>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</si>
  <si>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</si>
  <si>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</si>
  <si>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</si>
  <si>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</si>
  <si>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</si>
  <si>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</si>
  <si>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</si>
  <si>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</si>
  <si>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</si>
  <si>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</si>
  <si>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</si>
  <si>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</si>
  <si>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</si>
  <si>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</si>
  <si>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</si>
  <si>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</si>
  <si>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</si>
  <si>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</si>
  <si>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</si>
  <si>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</si>
  <si>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</si>
  <si>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</si>
  <si>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</si>
  <si>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</si>
  <si>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</si>
  <si>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</si>
  <si>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</si>
  <si>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</si>
  <si>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</si>
  <si>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</si>
  <si>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</si>
  <si>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</si>
  <si>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</si>
  <si>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</si>
  <si>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</si>
  <si>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</si>
  <si>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</si>
  <si>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</si>
  <si>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</si>
  <si>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</si>
  <si>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</si>
  <si>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</si>
  <si>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</si>
  <si>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</si>
  <si>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</si>
  <si>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</si>
  <si>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</si>
  <si>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</si>
  <si>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</si>
  <si>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</si>
  <si>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</si>
  <si>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</si>
  <si>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</si>
  <si>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</si>
  <si>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</si>
  <si>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</si>
  <si>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</si>
  <si>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</si>
  <si>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</si>
  <si>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</si>
  <si>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</si>
  <si>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</si>
  <si>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</si>
  <si>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</si>
  <si>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</si>
  <si>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</si>
  <si>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</si>
  <si>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</si>
  <si>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</si>
  <si>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</si>
  <si>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</si>
  <si>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</si>
  <si>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</si>
  <si>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</si>
  <si>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</si>
  <si>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</si>
  <si>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</si>
  <si>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</si>
  <si>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</si>
  <si>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</si>
  <si>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</si>
  <si>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</si>
  <si>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</si>
  <si>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</si>
  <si>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</si>
  <si>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</si>
  <si>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</si>
  <si>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</si>
  <si>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</si>
  <si>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</si>
  <si>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</si>
  <si>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</si>
  <si>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</si>
  <si>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</si>
  <si>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</si>
  <si>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</si>
  <si>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</si>
  <si>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</si>
  <si>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</si>
  <si>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</si>
  <si>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</si>
  <si>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</si>
  <si>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</si>
  <si>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</si>
  <si>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</si>
  <si>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</si>
  <si>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</si>
  <si>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</si>
  <si>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</si>
  <si>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</si>
  <si>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</si>
  <si>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</si>
  <si>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</si>
  <si>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</si>
  <si>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</si>
  <si>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</si>
  <si>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</si>
  <si>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</si>
  <si>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</si>
  <si>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</si>
  <si>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</si>
  <si>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</si>
  <si>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</si>
  <si>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</si>
  <si>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</si>
  <si>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</si>
  <si>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</si>
  <si>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</si>
  <si>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</si>
  <si>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</si>
  <si>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</si>
  <si>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</si>
  <si>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</si>
  <si>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</si>
  <si>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</si>
  <si>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</si>
  <si>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</si>
  <si>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</si>
  <si>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</si>
  <si>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</si>
  <si>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</si>
  <si>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</si>
  <si>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</si>
  <si>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</si>
  <si>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</si>
  <si>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</si>
  <si>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</si>
  <si>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</si>
  <si>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</si>
  <si>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</si>
  <si>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</si>
  <si>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</si>
  <si>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</si>
  <si>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</si>
  <si>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</si>
  <si>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</si>
  <si>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</si>
  <si>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</si>
  <si>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</si>
  <si>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</si>
  <si>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</si>
  <si>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</si>
  <si>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</si>
  <si>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</si>
  <si>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</si>
  <si>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</si>
  <si>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</si>
  <si>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</si>
  <si>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</si>
  <si>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</si>
  <si>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</si>
  <si>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</si>
  <si>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</si>
  <si>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</si>
  <si>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</si>
  <si>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</si>
  <si>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</si>
  <si>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</si>
  <si>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</si>
  <si>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</si>
  <si>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</si>
  <si>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</si>
  <si>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</si>
  <si>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</si>
  <si>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</si>
  <si>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</si>
  <si>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</si>
  <si>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</si>
  <si>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</si>
  <si>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</si>
  <si>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</si>
  <si>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</si>
  <si>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</si>
  <si>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</si>
  <si>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</si>
  <si>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</si>
  <si>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</si>
  <si>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</si>
  <si>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</si>
  <si>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</si>
  <si>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</si>
  <si>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</si>
  <si>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</si>
  <si>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</si>
  <si>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</si>
  <si>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</si>
  <si>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</si>
  <si>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</si>
  <si>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</si>
  <si>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</si>
  <si>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</si>
  <si>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</si>
  <si>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</si>
  <si>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</si>
  <si>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</si>
  <si>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</si>
  <si>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</si>
  <si>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</si>
  <si>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</si>
  <si>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</si>
  <si>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</si>
  <si>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</si>
  <si>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</si>
  <si>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</si>
  <si>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</si>
  <si>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</si>
  <si>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</si>
  <si>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</si>
  <si>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</si>
  <si>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</si>
  <si>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</si>
  <si>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</si>
  <si>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</si>
  <si>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</si>
  <si>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</si>
  <si>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</si>
  <si>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</si>
  <si>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</si>
  <si>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</si>
  <si>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</si>
  <si>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</si>
  <si>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</si>
  <si>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</si>
  <si>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</si>
  <si>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</si>
  <si>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</si>
  <si>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</si>
  <si>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</si>
  <si>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</si>
  <si>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</si>
  <si>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</si>
  <si>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</si>
  <si>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</si>
  <si>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</si>
  <si>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</si>
  <si>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</si>
  <si>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</si>
  <si>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</si>
  <si>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</si>
  <si>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</si>
  <si>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</si>
  <si>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</si>
  <si>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</si>
  <si>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</si>
  <si>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</si>
  <si>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</si>
  <si>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</si>
  <si>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</si>
  <si>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</si>
  <si>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</si>
  <si>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</si>
  <si>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</si>
  <si>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</si>
  <si>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</si>
  <si>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</si>
  <si>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</si>
  <si>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</si>
  <si>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</si>
  <si>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</si>
  <si>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</si>
  <si>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</si>
  <si>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</si>
  <si>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</si>
  <si>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</si>
  <si>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</si>
  <si>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</si>
  <si>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</si>
  <si>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</si>
  <si>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</si>
  <si>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</si>
  <si>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</si>
  <si>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</si>
  <si>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</si>
  <si>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</si>
  <si>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</si>
  <si>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</si>
  <si>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</si>
  <si>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</si>
  <si>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</si>
  <si>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</si>
  <si>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</si>
  <si>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</si>
  <si>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</si>
  <si>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</si>
  <si>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</si>
  <si>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</si>
  <si>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</si>
  <si>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</si>
  <si>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</si>
  <si>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</si>
  <si>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</si>
  <si>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</si>
  <si>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</si>
  <si>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</si>
  <si>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</si>
  <si>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</si>
  <si>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</si>
  <si>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</si>
  <si>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</si>
  <si>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</si>
  <si>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</si>
  <si>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</si>
  <si>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</si>
  <si>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</si>
  <si>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</si>
  <si>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</si>
  <si>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</si>
  <si>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</si>
  <si>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</si>
  <si>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</si>
  <si>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</si>
  <si>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</si>
  <si>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</si>
  <si>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</si>
  <si>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</si>
  <si>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</si>
  <si>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</si>
  <si>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</si>
  <si>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</si>
  <si>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</si>
  <si>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</si>
  <si>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</si>
  <si>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</si>
  <si>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</si>
  <si>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</si>
  <si>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</si>
  <si>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</si>
  <si>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</si>
  <si>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</si>
  <si>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</si>
  <si>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</si>
  <si>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</si>
  <si>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</si>
  <si>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</si>
  <si>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</si>
  <si>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</si>
  <si>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</si>
  <si>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</si>
  <si>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</si>
  <si>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</si>
  <si>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</si>
  <si>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</si>
  <si>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</si>
  <si>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</si>
  <si>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</si>
  <si>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</si>
  <si>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</si>
  <si>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</si>
  <si>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</si>
  <si>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</si>
  <si>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</si>
  <si>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</si>
  <si>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</si>
  <si>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</si>
  <si>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</si>
  <si>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</si>
  <si>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</si>
  <si>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</si>
  <si>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</si>
  <si>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</si>
  <si>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</si>
  <si>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</si>
  <si>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</si>
  <si>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</si>
  <si>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</si>
  <si>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</si>
  <si>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</si>
  <si>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</si>
  <si>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</si>
  <si>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</si>
  <si>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</si>
  <si>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</si>
  <si>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</si>
  <si>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</si>
  <si>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</si>
  <si>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</si>
  <si>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</si>
  <si>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</si>
  <si>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</si>
  <si>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</si>
  <si>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</si>
  <si>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</si>
  <si>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</si>
  <si>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</si>
  <si>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</si>
  <si>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</si>
  <si>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</si>
  <si>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</si>
  <si>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</si>
  <si>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</si>
  <si>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</si>
  <si>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</si>
  <si>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</si>
  <si>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</si>
  <si>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</si>
  <si>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</si>
  <si>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</si>
  <si>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</si>
  <si>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</si>
  <si>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</si>
  <si>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</si>
  <si>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</si>
  <si>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</si>
  <si>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</si>
  <si>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</si>
  <si>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</si>
  <si>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</si>
  <si>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</si>
  <si>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</si>
  <si>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</si>
  <si>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</si>
  <si>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</si>
  <si>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</si>
  <si>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</si>
  <si>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</si>
  <si>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</si>
  <si>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</si>
  <si>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</si>
  <si>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</si>
  <si>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</si>
  <si>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</si>
  <si>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</si>
  <si>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</si>
  <si>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</si>
  <si>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</si>
  <si>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</si>
  <si>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</si>
  <si>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</si>
  <si>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</si>
  <si>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</si>
  <si>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</si>
  <si>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</si>
  <si>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</si>
  <si>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</si>
  <si>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</si>
  <si>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</si>
  <si>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</si>
  <si>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</si>
  <si>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</si>
  <si>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</si>
  <si>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</si>
  <si>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</si>
  <si>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</si>
  <si>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</si>
  <si>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</si>
  <si>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</si>
  <si>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</si>
  <si>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</si>
  <si>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</si>
  <si>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</si>
  <si>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</si>
  <si>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</si>
  <si>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</si>
  <si>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</si>
  <si>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</si>
  <si>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</si>
  <si>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</si>
  <si>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</si>
  <si>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</si>
  <si>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</si>
  <si>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</si>
  <si>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</si>
  <si>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</si>
  <si>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</si>
  <si>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</si>
  <si>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</si>
  <si>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</si>
  <si>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</si>
  <si>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</si>
  <si>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</si>
  <si>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</si>
  <si>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</si>
  <si>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</si>
  <si>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</si>
  <si>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</si>
  <si>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</si>
  <si>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</si>
  <si>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</si>
  <si>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</si>
  <si>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</si>
  <si>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</si>
  <si>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</si>
  <si>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</si>
  <si>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</si>
  <si>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</si>
  <si>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</si>
  <si>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</si>
  <si>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</si>
  <si>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</si>
  <si>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</si>
  <si>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</si>
  <si>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</si>
  <si>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</si>
  <si>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</si>
  <si>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</si>
  <si>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</si>
  <si>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</si>
  <si>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</si>
  <si>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</si>
  <si>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</si>
  <si>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</si>
  <si>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</si>
  <si>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</si>
  <si>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</si>
  <si>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</si>
  <si>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</si>
  <si>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</si>
  <si>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</si>
  <si>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</si>
  <si>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</si>
  <si>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</si>
  <si>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</si>
  <si>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</si>
  <si>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</si>
  <si>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</si>
  <si>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</si>
  <si>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</si>
  <si>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</si>
  <si>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</si>
  <si>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</si>
  <si>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</si>
  <si>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</si>
  <si>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</si>
  <si>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</si>
  <si>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</si>
  <si>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</si>
  <si>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</si>
  <si>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</si>
  <si>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</si>
  <si>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</si>
  <si>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</si>
  <si>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</si>
  <si>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</si>
  <si>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</si>
  <si>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</si>
  <si>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</si>
  <si>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</si>
  <si>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</si>
  <si>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</si>
  <si>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</si>
  <si>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</si>
  <si>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</si>
  <si>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</si>
  <si>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</si>
  <si>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</si>
  <si>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</si>
  <si>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</si>
  <si>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</si>
  <si>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</si>
  <si>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</si>
  <si>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</si>
  <si>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</si>
  <si>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</si>
  <si>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</si>
  <si>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</si>
  <si>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</si>
  <si>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</si>
  <si>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</si>
  <si>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</si>
  <si>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</si>
  <si>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</si>
  <si>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</si>
  <si>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</si>
  <si>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</si>
  <si>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</si>
  <si>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</si>
  <si>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</si>
  <si>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</si>
  <si>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</si>
  <si>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</si>
  <si>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</si>
  <si>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</si>
  <si>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</si>
  <si>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</si>
  <si>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</si>
  <si>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</si>
  <si>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</si>
  <si>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</si>
  <si>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</si>
  <si>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</si>
  <si>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</si>
  <si>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</si>
  <si>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</si>
  <si>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</si>
  <si>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</si>
  <si>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</si>
  <si>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</si>
  <si>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</si>
  <si>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</si>
  <si>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</si>
  <si>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</si>
  <si>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</si>
  <si>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</si>
  <si>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</si>
  <si>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</si>
  <si>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</si>
  <si>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</si>
  <si>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</si>
  <si>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</si>
  <si>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</si>
  <si>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</si>
  <si>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</si>
  <si>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</si>
  <si>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</si>
  <si>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</si>
  <si>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</si>
  <si>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</si>
  <si>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</si>
  <si>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</si>
  <si>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</si>
  <si>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</si>
  <si>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</si>
  <si>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</si>
  <si>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</si>
  <si>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</si>
  <si>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</si>
  <si>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</si>
  <si>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</si>
  <si>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</si>
  <si>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</si>
  <si>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</si>
  <si>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</si>
  <si>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</si>
  <si>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</si>
  <si>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</si>
  <si>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</si>
  <si>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</si>
  <si>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</si>
  <si>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</si>
  <si>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</si>
  <si>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</si>
  <si>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</si>
  <si>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</si>
  <si>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</si>
  <si>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</si>
  <si>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</si>
  <si>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</si>
  <si>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</si>
  <si>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</si>
  <si>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</si>
  <si>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</si>
  <si>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</si>
  <si>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</si>
  <si>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</si>
  <si>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</si>
  <si>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</si>
  <si>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</si>
  <si>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</si>
  <si>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</si>
  <si>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</si>
  <si>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</si>
  <si>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</si>
  <si>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</si>
  <si>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</si>
  <si>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</si>
  <si>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</si>
  <si>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</si>
  <si>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</si>
  <si>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</si>
  <si>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</si>
  <si>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</si>
  <si>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</si>
  <si>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</si>
  <si>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</si>
  <si>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</si>
  <si>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</si>
  <si>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</si>
  <si>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</si>
  <si>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</si>
  <si>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</si>
  <si>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</si>
  <si>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</si>
  <si>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</si>
  <si>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</si>
  <si>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</si>
  <si>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</si>
  <si>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</si>
  <si>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</si>
  <si>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</si>
  <si>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</si>
  <si>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</si>
  <si>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</si>
  <si>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</si>
  <si>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</si>
  <si>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</si>
  <si>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</si>
  <si>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</si>
  <si>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</si>
  <si>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</si>
  <si>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</si>
  <si>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</si>
  <si>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</si>
  <si>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</si>
  <si>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</si>
  <si>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</si>
  <si>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</si>
  <si>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</si>
  <si>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</si>
  <si>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</si>
  <si>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</si>
  <si>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</si>
  <si>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</si>
  <si>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</si>
  <si>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</si>
  <si>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</si>
  <si>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</si>
  <si>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</si>
  <si>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</si>
  <si>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</si>
  <si>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</si>
  <si>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</si>
  <si>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</si>
  <si>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</si>
  <si>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</si>
  <si>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</si>
  <si>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</si>
  <si>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</si>
  <si>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</si>
  <si>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</si>
  <si>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</si>
  <si>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</si>
  <si>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</si>
  <si>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</si>
  <si>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</si>
  <si>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</si>
  <si>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</si>
  <si>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</si>
  <si>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</si>
  <si>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</si>
  <si>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</si>
  <si>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</si>
  <si>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</si>
  <si>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</si>
  <si>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</si>
  <si>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</si>
  <si>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</si>
  <si>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</si>
  <si>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</si>
  <si>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</si>
  <si>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</si>
  <si>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</si>
  <si>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</si>
  <si>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</si>
  <si>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</si>
  <si>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</si>
  <si>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</si>
  <si>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</si>
  <si>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</si>
  <si>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</si>
  <si>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</si>
  <si>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</si>
  <si>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</si>
  <si>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</si>
  <si>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</si>
  <si>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</si>
  <si>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</si>
  <si>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</si>
  <si>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</si>
  <si>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</si>
  <si>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</si>
  <si>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</si>
  <si>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</si>
  <si>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</si>
  <si>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</si>
  <si>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</si>
  <si>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</si>
  <si>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</si>
  <si>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</si>
  <si>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</si>
  <si>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</si>
  <si>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</si>
  <si>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</si>
  <si>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</si>
  <si>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</si>
  <si>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</si>
  <si>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</si>
  <si>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</si>
  <si>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</si>
  <si>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</si>
  <si>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</si>
  <si>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</si>
  <si>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</si>
  <si>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</si>
  <si>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</si>
  <si>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</si>
  <si>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</si>
  <si>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</si>
  <si>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</si>
  <si>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</si>
  <si>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</si>
  <si>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</si>
  <si>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</si>
  <si>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</si>
  <si>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</si>
  <si>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</si>
  <si>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</si>
  <si>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</si>
  <si>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</si>
  <si>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</si>
  <si>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</si>
  <si>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</si>
  <si>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</si>
  <si>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</si>
  <si>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</si>
  <si>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</si>
  <si>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</si>
  <si>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</si>
  <si>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</si>
  <si>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</si>
  <si>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</si>
  <si>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</si>
  <si>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</si>
  <si>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</si>
  <si>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</si>
  <si>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</si>
  <si>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</si>
  <si>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</si>
  <si>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</si>
  <si>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</si>
  <si>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</si>
  <si>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</si>
  <si>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</si>
  <si>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</si>
  <si>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</si>
  <si>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</si>
  <si>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</si>
  <si>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</si>
  <si>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</si>
  <si>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</si>
  <si>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</si>
  <si>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</si>
  <si>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</si>
  <si>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</si>
  <si>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</si>
  <si>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</si>
  <si>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</si>
  <si>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</si>
  <si>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</si>
  <si>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</si>
  <si>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</si>
  <si>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</si>
  <si>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</si>
  <si>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</si>
  <si>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</si>
  <si>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</si>
  <si>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</si>
  <si>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</si>
  <si>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</si>
  <si>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</si>
  <si>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</si>
  <si>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</si>
  <si>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</si>
  <si>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</si>
  <si>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</si>
  <si>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</si>
  <si>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</si>
  <si>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</si>
  <si>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</si>
  <si>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</si>
  <si>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</si>
  <si>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</si>
  <si>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</si>
  <si>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</si>
  <si>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</si>
  <si>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</si>
  <si>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</si>
  <si>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</si>
  <si>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</si>
  <si>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</si>
  <si>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</si>
  <si>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</si>
  <si>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</si>
  <si>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</si>
  <si>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</si>
  <si>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</si>
  <si>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</si>
  <si>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</si>
  <si>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</si>
  <si>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</si>
  <si>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</si>
  <si>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</si>
  <si>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</si>
  <si>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</si>
  <si>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</si>
  <si>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</si>
  <si>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</si>
  <si>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</si>
  <si>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</si>
  <si>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</si>
  <si>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</si>
  <si>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</si>
  <si>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</si>
  <si>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</si>
  <si>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</si>
  <si>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</si>
  <si>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</si>
  <si>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</si>
  <si>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</si>
  <si>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</si>
  <si>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</si>
  <si>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</si>
  <si>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</si>
  <si>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</si>
  <si>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</si>
  <si>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</si>
  <si>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</si>
  <si>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</si>
  <si>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</si>
  <si>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</si>
  <si>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</si>
  <si>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</si>
  <si>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</si>
  <si>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</si>
  <si>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</si>
  <si>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</si>
  <si>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</si>
  <si>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</si>
  <si>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</si>
  <si>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</si>
  <si>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</si>
  <si>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</si>
  <si>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</si>
  <si>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</si>
  <si>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</si>
  <si>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</si>
  <si>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</si>
  <si>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</si>
  <si>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</si>
  <si>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</si>
  <si>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</si>
  <si>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</si>
  <si>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</si>
  <si>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</si>
  <si>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</si>
  <si>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</si>
  <si>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</si>
  <si>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</si>
  <si>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</si>
  <si>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</si>
  <si>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</si>
  <si>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</si>
  <si>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</si>
  <si>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</si>
  <si>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</si>
  <si>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</si>
  <si>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</si>
  <si>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</si>
  <si>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</si>
  <si>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</si>
  <si>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</si>
  <si>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</si>
  <si>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</si>
  <si>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</si>
  <si>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</si>
  <si>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</si>
  <si>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</si>
  <si>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</si>
  <si>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</si>
  <si>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</si>
  <si>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</si>
  <si>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</si>
  <si>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</si>
  <si>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</si>
  <si>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</si>
  <si>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</si>
  <si>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</si>
  <si>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</si>
  <si>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</si>
  <si>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</si>
  <si>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</si>
  <si>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</si>
  <si>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</si>
  <si>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</si>
  <si>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</si>
  <si>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</si>
  <si>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</si>
  <si>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</si>
  <si>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</si>
  <si>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</si>
  <si>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</si>
  <si>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</si>
  <si>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</si>
  <si>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</si>
  <si>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</si>
  <si>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</si>
  <si>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</si>
  <si>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</si>
  <si>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</si>
  <si>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</si>
  <si>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</si>
  <si>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</si>
  <si>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</si>
  <si>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</si>
  <si>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</si>
  <si>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</si>
  <si>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</si>
  <si>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</si>
  <si>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</si>
  <si>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</si>
  <si>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</si>
  <si>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</si>
  <si>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</si>
  <si>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</si>
  <si>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</si>
  <si>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</si>
  <si>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</si>
  <si>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</si>
  <si>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</si>
  <si>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</si>
  <si>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</si>
  <si>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</si>
  <si>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</si>
  <si>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</si>
  <si>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</si>
  <si>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</si>
  <si>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</si>
  <si>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</si>
  <si>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</si>
  <si>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</si>
  <si>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</si>
  <si>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</si>
  <si>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</si>
  <si>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</si>
  <si>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</si>
  <si>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</si>
  <si>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</si>
  <si>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</si>
  <si>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</si>
  <si>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</si>
  <si>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</si>
  <si>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</si>
  <si>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</si>
  <si>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</si>
  <si>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</si>
  <si>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</si>
  <si>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</si>
  <si>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</si>
  <si>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</si>
  <si>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</si>
  <si>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</si>
  <si>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</si>
  <si>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</si>
  <si>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</si>
  <si>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</si>
  <si>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</si>
  <si>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</si>
  <si>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</si>
  <si>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</si>
  <si>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</si>
  <si>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</si>
  <si>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</si>
  <si>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</si>
  <si>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</si>
  <si>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</si>
  <si>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</si>
  <si>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</si>
  <si>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</si>
  <si>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</si>
  <si>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</si>
  <si>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</si>
  <si>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</si>
  <si>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</si>
  <si>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</si>
  <si>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</si>
  <si>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</si>
  <si>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</si>
  <si>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</si>
  <si>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</si>
  <si>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</si>
  <si>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</si>
  <si>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</si>
  <si>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</si>
  <si>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</si>
  <si>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</si>
  <si>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</si>
  <si>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</si>
  <si>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</si>
  <si>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</si>
  <si>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</si>
  <si>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</si>
  <si>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</si>
  <si>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</si>
  <si>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</si>
  <si>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</si>
  <si>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</si>
  <si>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</si>
  <si>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</si>
  <si>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</si>
  <si>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</si>
  <si>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</si>
  <si>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</si>
  <si>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</si>
  <si>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</si>
  <si>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</si>
  <si>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</si>
  <si>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</si>
  <si>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</si>
  <si>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</si>
  <si>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</si>
  <si>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</si>
  <si>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</si>
  <si>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</si>
  <si>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</si>
  <si>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</si>
  <si>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</si>
  <si>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</si>
  <si>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</si>
  <si>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</si>
  <si>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</si>
  <si>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</si>
  <si>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</si>
  <si>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</si>
  <si>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</si>
  <si>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</si>
  <si>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</si>
  <si>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</si>
  <si>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</si>
  <si>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</si>
  <si>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</si>
  <si>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</si>
  <si>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</si>
  <si>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</si>
  <si>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</si>
  <si>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</si>
  <si>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</si>
  <si>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</si>
  <si>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</si>
  <si>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</si>
  <si>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</si>
  <si>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</si>
  <si>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</si>
  <si>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</si>
  <si>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</si>
  <si>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</si>
  <si>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</si>
  <si>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</si>
  <si>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</si>
  <si>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</si>
  <si>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</si>
  <si>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</si>
  <si>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</si>
  <si>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</si>
  <si>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</si>
  <si>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</si>
  <si>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</si>
  <si>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</si>
  <si>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</si>
  <si>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</si>
  <si>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</si>
  <si>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</si>
  <si>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</si>
  <si>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</si>
  <si>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</si>
  <si>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</si>
  <si>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</si>
  <si>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</si>
  <si>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</si>
  <si>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</si>
  <si>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</si>
  <si>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</si>
  <si>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</si>
  <si>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</si>
  <si>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</si>
  <si>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</si>
  <si>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</si>
  <si>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</si>
  <si>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</si>
  <si>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</si>
  <si>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</si>
  <si>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</si>
  <si>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</si>
  <si>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</si>
  <si>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</si>
  <si>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</si>
  <si>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</si>
  <si>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</si>
  <si>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</si>
  <si>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</si>
  <si>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</si>
  <si>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</si>
  <si>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</si>
  <si>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</si>
  <si>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</si>
  <si>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</si>
  <si>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</si>
  <si>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</si>
  <si>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</si>
  <si>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</si>
  <si>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</si>
  <si>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</si>
  <si>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</si>
  <si>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</si>
  <si>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</si>
  <si>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</si>
  <si>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</si>
  <si>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</si>
  <si>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</si>
  <si>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</si>
  <si>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</si>
  <si>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</si>
  <si>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</si>
  <si>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</si>
  <si>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</si>
  <si>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</si>
  <si>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</si>
  <si>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</si>
  <si>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</si>
  <si>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</si>
  <si>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</si>
  <si>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</si>
  <si>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</si>
  <si>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</si>
  <si>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</si>
  <si>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</si>
  <si>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</si>
  <si>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</si>
  <si>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</si>
  <si>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</si>
  <si>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</si>
  <si>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</si>
  <si>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</si>
  <si>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</si>
  <si>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</si>
  <si>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</si>
  <si>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</si>
  <si>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</si>
  <si>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</si>
  <si>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</si>
  <si>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</si>
  <si>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</si>
  <si>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082</t>
  </si>
  <si>
    <t>BRINDAR ATENCION A LAS COMUNIDADES A LAS COMUNIDADES PREVIAMENTE CONCERTADAS CON EL ICBF POR MEDIO DEL SUMINISTRO DE ALIMENTOS COMPLEMENTO ALIMENTARIO QUE APORTE MINIMO UNA RACION DIARIA DE 1200 CALORIAS</t>
  </si>
  <si>
    <t>206</t>
  </si>
  <si>
    <t>406</t>
  </si>
  <si>
    <t>APOYAR ACCIONES QUE FAVOREZCAN EL DESARROLLO DE FAMILIAS ETNICAS-INDIGENAS EN EL MUNICIPIO DE MANAURE EN LA REAFIRMACION DE SU IDENTIDAD CULTURAL, USOS Y COSTUMBRE</t>
  </si>
  <si>
    <t>318</t>
  </si>
  <si>
    <t>PROMOVER LA PROTECCION INTEGRAL DE LOS NIÑOS, NIÑAS  Y ADOLECENTES A TRAVES DE LA IMPLEMENTACION DE LA MODALIDAD DE ATENCION GENERACIONES  ETNICAS CON BIENESTAR</t>
  </si>
  <si>
    <t>PRESTAR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CERO A SIEMPRE.</t>
  </si>
  <si>
    <t>034</t>
  </si>
  <si>
    <t>INSTITUTO COLOMBIA MIA</t>
  </si>
  <si>
    <t xml:space="preserve">PRESENTAR LOS SERVICIOS DE ATENCION EDUCACION INICIAL Y CUIDADO A NIÑOS Y NIÑAS MENORES DE 5 AÑOS O HASTA EL GRADO DE TRANSICION </t>
  </si>
  <si>
    <t>010</t>
  </si>
  <si>
    <t>LICEO DEL CARIBE</t>
  </si>
  <si>
    <t>CAPACITACION DE FORMACION A LOS DOCENTES DE PREESCOLAR, TRANSICION Y PRIMARIA CON EL FIN DE PROMOVER EL DESARROLLO INTEGRAL DE LA PRIMERA INFANCIA CON CALIDAD DE CONFORMIDAD EN CUANTO A LOS LINEAMIENTOS MANAUALES Y ESTANDARES ESTABLECIDOS POR EL ICBF</t>
  </si>
  <si>
    <t>SI</t>
  </si>
  <si>
    <t>001</t>
  </si>
  <si>
    <t>COLEGIO GIMNASIO INTEGRAL DEL NORTE</t>
  </si>
  <si>
    <t>PRESTAR SERVICIO DE ATENCION EDUCACION INICIAL Y CUIDADO A NIÑOS Y NIÑAS MENORES DE 1 A 5 AÑOS PROMOVER EL DESARROLLO INTEGRAL DE LOS NIÑOS A TRAVES DE LA ENSEÑANZA Y APRENDIZAJE LUDICO RECREATIVO.</t>
  </si>
  <si>
    <t>103</t>
  </si>
  <si>
    <t>GIMNASIO PEDAGOGICO DE ENSEÑANZA INFANTIL</t>
  </si>
  <si>
    <t>PRESTAR SERVICIOS DE ATENCION Y EDUCACION A NIÑOS DE 1 A 5 AÑOS DE EDAD SIGUIENDO DE FORMA EXCELENTE LOS LINEAMIENTOS Y TIPO DE EDUCACION IMPARTIDOS EN NUESTRA INSTITUCION</t>
  </si>
  <si>
    <t>148</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</si>
  <si>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 </t>
  </si>
  <si>
    <t>177</t>
  </si>
  <si>
    <t>CARLOS ALEXANDER ANDRIOLI PANA</t>
  </si>
  <si>
    <t>CARLOS ANDRIOLI</t>
  </si>
  <si>
    <t xml:space="preserve">CALLE 9A # 1B - 21 </t>
  </si>
  <si>
    <t>3186081686</t>
  </si>
  <si>
    <t>asocapalanshi@gmail.com</t>
  </si>
  <si>
    <t>CALLE 9A # 1B - 21</t>
  </si>
  <si>
    <t>2021-44-44001422020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</si>
</sst>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5" zoomScaleNormal="85" zoomScaleSheetLayoutView="40" zoomScalePageLayoutView="40" workbookViewId="0">
      <selection activeCell="H176" sqref="H17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2707</v>
      </c>
      <c r="D15" s="35"/>
      <c r="E15" s="35"/>
      <c r="F15" s="5"/>
      <c r="G15" s="32" t="s">
        <v>1168</v>
      </c>
      <c r="H15" s="102" t="s">
        <v>696</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900405117</v>
      </c>
      <c r="C20" s="5"/>
      <c r="D20" s="72"/>
      <c r="E20" s="5"/>
      <c r="F20" s="5"/>
      <c r="G20" s="5"/>
      <c r="H20" s="184"/>
      <c r="I20" s="147" t="s">
        <v>1154</v>
      </c>
      <c r="J20" s="148" t="s">
        <v>707</v>
      </c>
      <c r="K20" s="149">
        <v>4721070960</v>
      </c>
      <c r="L20" s="150">
        <v>44228</v>
      </c>
      <c r="M20" s="150">
        <v>44561</v>
      </c>
      <c r="N20" s="133">
        <f>+(M20-L20)/30</f>
        <v>11.1</v>
      </c>
      <c r="O20" s="136"/>
      <c r="U20" s="132"/>
      <c r="V20" s="104">
        <f ca="1">NOW()</f>
        <v>44194.764378009262</v>
      </c>
      <c r="W20" s="104">
        <f ca="1">NOW()</f>
        <v>44194.764378009262</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AUTORIDADES TRADICIONALES WAYUU APALANCHI</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2664</v>
      </c>
      <c r="C48" s="111" t="s">
        <v>31</v>
      </c>
      <c r="D48" s="109" t="s">
        <v>2677</v>
      </c>
      <c r="E48" s="143">
        <v>40924</v>
      </c>
      <c r="F48" s="143">
        <v>41273</v>
      </c>
      <c r="G48" s="158">
        <f>IF(AND(E48&lt;&gt;"",F48&lt;&gt;""),((F48-E48)/30),"")</f>
        <v>11.633333333333333</v>
      </c>
      <c r="H48" s="120" t="s">
        <v>2678</v>
      </c>
      <c r="I48" s="112" t="s">
        <v>1154</v>
      </c>
      <c r="J48" s="112" t="s">
        <v>707</v>
      </c>
      <c r="K48" s="115">
        <v>89088000</v>
      </c>
      <c r="L48" s="114" t="s">
        <v>1148</v>
      </c>
      <c r="M48" s="116">
        <v>1</v>
      </c>
      <c r="N48" s="114" t="s">
        <v>1151</v>
      </c>
      <c r="O48" s="114" t="s">
        <v>26</v>
      </c>
      <c r="P48" s="77"/>
    </row>
    <row r="49" spans="1:16" s="6" customFormat="1" ht="24.75" customHeight="1" x14ac:dyDescent="0.25">
      <c r="A49" s="141">
        <v>2</v>
      </c>
      <c r="B49" s="110" t="s">
        <v>2664</v>
      </c>
      <c r="C49" s="111" t="s">
        <v>31</v>
      </c>
      <c r="D49" s="109" t="s">
        <v>2679</v>
      </c>
      <c r="E49" s="143">
        <v>41052</v>
      </c>
      <c r="F49" s="143">
        <v>41274</v>
      </c>
      <c r="G49" s="158">
        <f t="shared" ref="G49:G50" si="2">IF(AND(E49&lt;&gt;"",F49&lt;&gt;""),((F49-E49)/30),"")</f>
        <v>7.4</v>
      </c>
      <c r="H49" s="118" t="s">
        <v>2681</v>
      </c>
      <c r="I49" s="112" t="s">
        <v>1154</v>
      </c>
      <c r="J49" s="112" t="s">
        <v>707</v>
      </c>
      <c r="K49" s="121">
        <v>28828140</v>
      </c>
      <c r="L49" s="114" t="s">
        <v>1148</v>
      </c>
      <c r="M49" s="116">
        <v>1</v>
      </c>
      <c r="N49" s="114" t="s">
        <v>1151</v>
      </c>
      <c r="O49" s="114" t="s">
        <v>26</v>
      </c>
      <c r="P49" s="77"/>
    </row>
    <row r="50" spans="1:16" s="6" customFormat="1" ht="24.75" customHeight="1" x14ac:dyDescent="0.25">
      <c r="A50" s="141">
        <v>3</v>
      </c>
      <c r="B50" s="110" t="s">
        <v>2664</v>
      </c>
      <c r="C50" s="111" t="s">
        <v>31</v>
      </c>
      <c r="D50" s="109" t="s">
        <v>2682</v>
      </c>
      <c r="E50" s="143">
        <v>41988</v>
      </c>
      <c r="F50" s="143">
        <v>42277</v>
      </c>
      <c r="G50" s="158">
        <f t="shared" si="2"/>
        <v>9.6333333333333329</v>
      </c>
      <c r="H50" s="120" t="s">
        <v>2683</v>
      </c>
      <c r="I50" s="112" t="s">
        <v>1154</v>
      </c>
      <c r="J50" s="112" t="s">
        <v>707</v>
      </c>
      <c r="K50" s="121">
        <v>129913875</v>
      </c>
      <c r="L50" s="114" t="s">
        <v>1148</v>
      </c>
      <c r="M50" s="116">
        <v>1</v>
      </c>
      <c r="N50" s="114" t="s">
        <v>1151</v>
      </c>
      <c r="O50" s="114" t="s">
        <v>26</v>
      </c>
      <c r="P50" s="77"/>
    </row>
    <row r="51" spans="1:16" s="6" customFormat="1" ht="24.75" customHeight="1" outlineLevel="1" x14ac:dyDescent="0.25">
      <c r="A51" s="141">
        <v>4</v>
      </c>
      <c r="B51" s="110" t="s">
        <v>2664</v>
      </c>
      <c r="C51" s="111" t="s">
        <v>31</v>
      </c>
      <c r="D51" s="119" t="s">
        <v>2680</v>
      </c>
      <c r="E51" s="143">
        <v>42553</v>
      </c>
      <c r="F51" s="143">
        <v>42719</v>
      </c>
      <c r="G51" s="158">
        <f t="shared" ref="G51:G107" si="3">IF(AND(E51&lt;&gt;"",F51&lt;&gt;""),((F51-E51)/30),"")</f>
        <v>5.5333333333333332</v>
      </c>
      <c r="H51" s="118" t="s">
        <v>2684</v>
      </c>
      <c r="I51" s="112" t="s">
        <v>1154</v>
      </c>
      <c r="J51" s="112" t="s">
        <v>707</v>
      </c>
      <c r="K51" s="121">
        <v>739011120</v>
      </c>
      <c r="L51" s="114" t="s">
        <v>1148</v>
      </c>
      <c r="M51" s="116">
        <v>1</v>
      </c>
      <c r="N51" s="114" t="s">
        <v>1151</v>
      </c>
      <c r="O51" s="114" t="s">
        <v>26</v>
      </c>
      <c r="P51" s="77"/>
    </row>
    <row r="52" spans="1:16" s="7" customFormat="1" ht="24.75" customHeight="1" outlineLevel="1" x14ac:dyDescent="0.25">
      <c r="A52" s="142">
        <v>5</v>
      </c>
      <c r="B52" s="110" t="s">
        <v>2686</v>
      </c>
      <c r="C52" s="111" t="s">
        <v>31</v>
      </c>
      <c r="D52" s="119" t="s">
        <v>2685</v>
      </c>
      <c r="E52" s="143">
        <v>42770</v>
      </c>
      <c r="F52" s="143">
        <v>42982</v>
      </c>
      <c r="G52" s="158">
        <f t="shared" si="3"/>
        <v>7.0666666666666664</v>
      </c>
      <c r="H52" s="120" t="s">
        <v>2687</v>
      </c>
      <c r="I52" s="112" t="s">
        <v>1154</v>
      </c>
      <c r="J52" s="112" t="s">
        <v>706</v>
      </c>
      <c r="K52" s="117">
        <v>22768422</v>
      </c>
      <c r="L52" s="114" t="s">
        <v>1148</v>
      </c>
      <c r="M52" s="116">
        <v>1</v>
      </c>
      <c r="N52" s="114" t="s">
        <v>1151</v>
      </c>
      <c r="O52" s="114" t="s">
        <v>26</v>
      </c>
      <c r="P52" s="78"/>
    </row>
    <row r="53" spans="1:16" s="7" customFormat="1" ht="24.75" customHeight="1" outlineLevel="1" x14ac:dyDescent="0.25">
      <c r="A53" s="142">
        <v>6</v>
      </c>
      <c r="B53" s="110" t="s">
        <v>2689</v>
      </c>
      <c r="C53" s="111" t="s">
        <v>32</v>
      </c>
      <c r="D53" s="119" t="s">
        <v>2688</v>
      </c>
      <c r="E53" s="143">
        <v>42917</v>
      </c>
      <c r="F53" s="143">
        <v>43069</v>
      </c>
      <c r="G53" s="158">
        <f t="shared" si="3"/>
        <v>5.0666666666666664</v>
      </c>
      <c r="H53" s="120" t="s">
        <v>2690</v>
      </c>
      <c r="I53" s="112" t="s">
        <v>1154</v>
      </c>
      <c r="J53" s="112" t="s">
        <v>706</v>
      </c>
      <c r="K53" s="121">
        <v>19523865</v>
      </c>
      <c r="L53" s="114" t="s">
        <v>1148</v>
      </c>
      <c r="M53" s="116">
        <v>1</v>
      </c>
      <c r="N53" s="114" t="s">
        <v>1151</v>
      </c>
      <c r="O53" s="114" t="s">
        <v>2691</v>
      </c>
      <c r="P53" s="78"/>
    </row>
    <row r="54" spans="1:16" s="7" customFormat="1" ht="24.75" customHeight="1" outlineLevel="1" x14ac:dyDescent="0.25">
      <c r="A54" s="142">
        <v>7</v>
      </c>
      <c r="B54" s="110" t="s">
        <v>2693</v>
      </c>
      <c r="C54" s="111" t="s">
        <v>32</v>
      </c>
      <c r="D54" s="119" t="s">
        <v>2692</v>
      </c>
      <c r="E54" s="143">
        <v>43164</v>
      </c>
      <c r="F54" s="143">
        <v>43399</v>
      </c>
      <c r="G54" s="158">
        <f t="shared" si="3"/>
        <v>7.833333333333333</v>
      </c>
      <c r="H54" s="118" t="s">
        <v>2694</v>
      </c>
      <c r="I54" s="112" t="s">
        <v>1154</v>
      </c>
      <c r="J54" s="112" t="s">
        <v>706</v>
      </c>
      <c r="K54" s="121">
        <v>22000000</v>
      </c>
      <c r="L54" s="114" t="s">
        <v>1148</v>
      </c>
      <c r="M54" s="116">
        <v>1</v>
      </c>
      <c r="N54" s="114" t="s">
        <v>1151</v>
      </c>
      <c r="O54" s="114" t="s">
        <v>26</v>
      </c>
      <c r="P54" s="78"/>
    </row>
    <row r="55" spans="1:16" s="7" customFormat="1" ht="24.75" customHeight="1" outlineLevel="1" x14ac:dyDescent="0.25">
      <c r="A55" s="142">
        <v>8</v>
      </c>
      <c r="B55" s="110" t="s">
        <v>2696</v>
      </c>
      <c r="C55" s="111" t="s">
        <v>32</v>
      </c>
      <c r="D55" s="119" t="s">
        <v>2695</v>
      </c>
      <c r="E55" s="143">
        <v>43480</v>
      </c>
      <c r="F55" s="143">
        <v>43809</v>
      </c>
      <c r="G55" s="158">
        <f t="shared" si="3"/>
        <v>10.966666666666667</v>
      </c>
      <c r="H55" s="120" t="s">
        <v>2697</v>
      </c>
      <c r="I55" s="112" t="s">
        <v>1154</v>
      </c>
      <c r="J55" s="112" t="s">
        <v>706</v>
      </c>
      <c r="K55" s="117">
        <v>19800000</v>
      </c>
      <c r="L55" s="114" t="s">
        <v>1148</v>
      </c>
      <c r="M55" s="116">
        <v>1</v>
      </c>
      <c r="N55" s="114" t="s">
        <v>1151</v>
      </c>
      <c r="O55" s="114" t="s">
        <v>26</v>
      </c>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t="s">
        <v>2698</v>
      </c>
      <c r="E114" s="143">
        <v>43889</v>
      </c>
      <c r="F114" s="143">
        <v>44196</v>
      </c>
      <c r="G114" s="158">
        <f>IF(AND(E114&lt;&gt;"",F114&lt;&gt;""),((F114-E114)/30),"")</f>
        <v>10.233333333333333</v>
      </c>
      <c r="H114" s="120" t="s">
        <v>2699</v>
      </c>
      <c r="I114" s="119" t="s">
        <v>1154</v>
      </c>
      <c r="J114" s="119" t="s">
        <v>707</v>
      </c>
      <c r="K114" s="121">
        <v>4747922419</v>
      </c>
      <c r="L114" s="99">
        <f>+IF(AND(K114&gt;0,O114="Ejecución"),(K114/877802)*Tabla28[[#This Row],[% participación]],IF(AND(K114&gt;0,O114&lt;&gt;"Ejecución"),"-",""))</f>
        <v>5408.8762830342148</v>
      </c>
      <c r="M114" s="122" t="s">
        <v>1148</v>
      </c>
      <c r="N114" s="171">
        <v>1</v>
      </c>
      <c r="O114" s="160" t="s">
        <v>1150</v>
      </c>
      <c r="P114" s="77"/>
    </row>
    <row r="115" spans="1:16" s="6" customFormat="1" ht="24.75" customHeight="1" x14ac:dyDescent="0.25">
      <c r="A115" s="141">
        <v>2</v>
      </c>
      <c r="B115" s="159" t="s">
        <v>2664</v>
      </c>
      <c r="C115" s="161" t="s">
        <v>31</v>
      </c>
      <c r="D115" s="119" t="s">
        <v>2700</v>
      </c>
      <c r="E115" s="143">
        <v>43925</v>
      </c>
      <c r="F115" s="143">
        <v>44196</v>
      </c>
      <c r="G115" s="158">
        <f t="shared" ref="G115:G116" si="4">IF(AND(E115&lt;&gt;"",F115&lt;&gt;""),((F115-E115)/30),"")</f>
        <v>9.0333333333333332</v>
      </c>
      <c r="H115" s="120" t="s">
        <v>2699</v>
      </c>
      <c r="I115" s="63" t="s">
        <v>1154</v>
      </c>
      <c r="J115" s="63" t="s">
        <v>698</v>
      </c>
      <c r="K115" s="68">
        <v>2190621480</v>
      </c>
      <c r="L115" s="99">
        <f>+IF(AND(K115&gt;0,O115="Ejecución"),(K115/877802)*Tabla28[[#This Row],[% participación]],IF(AND(K115&gt;0,O115&lt;&gt;"Ejecución"),"-",""))</f>
        <v>499.11517175855153</v>
      </c>
      <c r="M115" s="65" t="s">
        <v>26</v>
      </c>
      <c r="N115" s="171">
        <v>0.2</v>
      </c>
      <c r="O115" s="160" t="s">
        <v>1150</v>
      </c>
      <c r="P115" s="77"/>
    </row>
    <row r="116" spans="1:16" s="6" customFormat="1" ht="24.75" customHeight="1" x14ac:dyDescent="0.25">
      <c r="A116" s="141">
        <v>3</v>
      </c>
      <c r="B116" s="159" t="s">
        <v>2664</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2664</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0.01</v>
      </c>
      <c r="G179" s="163">
        <f>IF(F179&gt;0,SUM(E179+F179),"")</f>
        <v>0.03</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141632128.79999998</v>
      </c>
      <c r="F185" s="91"/>
      <c r="G185" s="92"/>
      <c r="H185" s="87"/>
      <c r="I185" s="89" t="s">
        <v>2627</v>
      </c>
      <c r="J185" s="164">
        <f>+SUM(M179:M183)</f>
        <v>0.02</v>
      </c>
      <c r="K185" s="200" t="s">
        <v>2628</v>
      </c>
      <c r="L185" s="200"/>
      <c r="M185" s="93">
        <f>+J185*(SUM(K20:K35))</f>
        <v>94421419.200000003</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42519</v>
      </c>
      <c r="D193" s="5"/>
      <c r="E193" s="124">
        <v>1847</v>
      </c>
      <c r="F193" s="5"/>
      <c r="G193" s="5"/>
      <c r="H193" s="145" t="s">
        <v>2701</v>
      </c>
      <c r="J193" s="5"/>
      <c r="K193" s="125">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2702</v>
      </c>
      <c r="D211" s="21"/>
      <c r="G211" s="27" t="s">
        <v>2620</v>
      </c>
      <c r="H211" s="146" t="s">
        <v>2703</v>
      </c>
      <c r="J211" s="27" t="s">
        <v>2622</v>
      </c>
      <c r="K211" s="146" t="s">
        <v>2706</v>
      </c>
      <c r="L211" s="21"/>
      <c r="M211" s="21"/>
      <c r="N211" s="21"/>
      <c r="O211" s="8"/>
    </row>
    <row r="212" spans="1:15" x14ac:dyDescent="0.25">
      <c r="A212" s="9"/>
      <c r="B212" s="27" t="s">
        <v>2619</v>
      </c>
      <c r="C212" s="145" t="s">
        <v>2701</v>
      </c>
      <c r="D212" s="21"/>
      <c r="G212" s="27" t="s">
        <v>2621</v>
      </c>
      <c r="H212" s="146" t="s">
        <v>2704</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KUTTY</cp:lastModifiedBy>
  <cp:lastPrinted>2020-11-20T15:12:35Z</cp:lastPrinted>
  <dcterms:created xsi:type="dcterms:W3CDTF">2020-10-14T21:57:42Z</dcterms:created>
  <dcterms:modified xsi:type="dcterms:W3CDTF">2020-12-29T23:21:35Z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