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750" windowHeight="58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<sst xmlns="http://schemas.openxmlformats.org/spreadsheetml/2006/main" count="3104" uniqueCount="2708">
  <si>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</si>
  <si>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</si>
  <si>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</si>
  <si>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</si>
  <si>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</si>
  <si>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</si>
  <si>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</si>
  <si>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</si>
  <si>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</si>
  <si>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</si>
  <si>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</si>
  <si>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</si>
  <si>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</si>
  <si>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</si>
  <si>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</si>
  <si>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</si>
  <si>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</si>
  <si>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</si>
  <si>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</si>
  <si>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</si>
  <si>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</si>
  <si>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</si>
  <si>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</si>
  <si>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</si>
  <si>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</si>
  <si>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</si>
  <si>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</si>
  <si>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</si>
  <si>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</si>
  <si>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</si>
  <si>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</si>
  <si>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</si>
  <si>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</si>
  <si>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</si>
  <si>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</si>
  <si>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</si>
  <si>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</si>
  <si>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</si>
  <si>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</si>
  <si>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</si>
  <si>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</si>
  <si>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</si>
  <si>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</si>
  <si>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</si>
  <si>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</si>
  <si>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</si>
  <si>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</si>
  <si>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</si>
  <si>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</si>
  <si>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</si>
  <si>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</si>
  <si>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</si>
  <si>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</si>
  <si>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</si>
  <si>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</si>
  <si>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</si>
  <si>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</si>
  <si>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</si>
  <si>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</si>
  <si>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</si>
  <si>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</si>
  <si>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</si>
  <si>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</si>
  <si>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</si>
  <si>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</si>
  <si>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</si>
  <si>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</si>
  <si>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</si>
  <si>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</si>
  <si>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</si>
  <si>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</si>
  <si>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</si>
  <si>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</si>
  <si>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</si>
  <si>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</si>
  <si>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</si>
  <si>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</si>
  <si>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</si>
  <si>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</si>
  <si>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</si>
  <si>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</si>
  <si>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</si>
  <si>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</si>
  <si>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</si>
  <si>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</si>
  <si>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</si>
  <si>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</si>
  <si>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</si>
  <si>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</si>
  <si>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</si>
  <si>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</si>
  <si>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</si>
  <si>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</si>
  <si>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</si>
  <si>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</si>
  <si>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</si>
  <si>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</si>
  <si>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</si>
  <si>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</si>
  <si>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</si>
  <si>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</si>
  <si>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</si>
  <si>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</si>
  <si>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</si>
  <si>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</si>
  <si>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</si>
  <si>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</si>
  <si>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</si>
  <si>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</si>
  <si>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</si>
  <si>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</si>
  <si>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</si>
  <si>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</si>
  <si>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</si>
  <si>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</si>
  <si>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</si>
  <si>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</si>
  <si>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</si>
  <si>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</si>
  <si>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</si>
  <si>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</si>
  <si>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</si>
  <si>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</si>
  <si>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</si>
  <si>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</si>
  <si>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</si>
  <si>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</si>
  <si>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</si>
  <si>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</si>
  <si>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</si>
  <si>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</si>
  <si>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</si>
  <si>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</si>
  <si>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</si>
  <si>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</si>
  <si>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</si>
  <si>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</si>
  <si>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</si>
  <si>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</si>
  <si>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</si>
  <si>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</si>
  <si>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</si>
  <si>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</si>
  <si>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</si>
  <si>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</si>
  <si>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</si>
  <si>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</si>
  <si>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</si>
  <si>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</si>
  <si>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</si>
  <si>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</si>
  <si>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</si>
  <si>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</si>
  <si>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</si>
  <si>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</si>
  <si>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</si>
  <si>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</si>
  <si>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</si>
  <si>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</si>
  <si>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</si>
  <si>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</si>
  <si>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</si>
  <si>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</si>
  <si>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</si>
  <si>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</si>
  <si>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</si>
  <si>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</si>
  <si>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</si>
  <si>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</si>
  <si>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</si>
  <si>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</si>
  <si>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</si>
  <si>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</si>
  <si>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</si>
  <si>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</si>
  <si>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</si>
  <si>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</si>
  <si>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</si>
  <si>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</si>
  <si>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</si>
  <si>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</si>
  <si>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</si>
  <si>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</si>
  <si>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</si>
  <si>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</si>
  <si>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</si>
  <si>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</si>
  <si>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</si>
  <si>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</si>
  <si>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</si>
  <si>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</si>
  <si>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</si>
  <si>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</si>
  <si>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</si>
  <si>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</si>
  <si>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</si>
  <si>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</si>
  <si>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</si>
  <si>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</si>
  <si>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</si>
  <si>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</si>
  <si>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</si>
  <si>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</si>
  <si>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</si>
  <si>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</si>
  <si>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</si>
  <si>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</si>
  <si>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</si>
  <si>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</si>
  <si>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</si>
  <si>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</si>
  <si>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</si>
  <si>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</si>
  <si>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</si>
  <si>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</si>
  <si>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</si>
  <si>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</si>
  <si>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</si>
  <si>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</si>
  <si>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</si>
  <si>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</si>
  <si>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</si>
  <si>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</si>
  <si>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</si>
  <si>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</si>
  <si>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</si>
  <si>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</si>
  <si>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</si>
  <si>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</si>
  <si>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</si>
  <si>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</si>
  <si>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</si>
  <si>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</si>
  <si>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</si>
  <si>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</si>
  <si>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</si>
  <si>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</si>
  <si>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</si>
  <si>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</si>
  <si>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</si>
  <si>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</si>
  <si>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</si>
  <si>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</si>
  <si>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</si>
  <si>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</si>
  <si>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</si>
  <si>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</si>
  <si>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</si>
  <si>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</si>
  <si>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</si>
  <si>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</si>
  <si>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</si>
  <si>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</si>
  <si>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</si>
  <si>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</si>
  <si>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</si>
  <si>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</si>
  <si>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</si>
  <si>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</si>
  <si>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</si>
  <si>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</si>
  <si>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</si>
  <si>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</si>
  <si>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</si>
  <si>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</si>
  <si>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</si>
  <si>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</si>
  <si>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</si>
  <si>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</si>
  <si>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</si>
  <si>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</si>
  <si>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</si>
  <si>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</si>
  <si>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</si>
  <si>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</si>
  <si>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</si>
  <si>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</si>
  <si>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</si>
  <si>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</si>
  <si>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</si>
  <si>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</si>
  <si>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</si>
  <si>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</si>
  <si>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</si>
  <si>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</si>
  <si>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</si>
  <si>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</si>
  <si>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</si>
  <si>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</si>
  <si>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</si>
  <si>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</si>
  <si>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</si>
  <si>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</si>
  <si>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</si>
  <si>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</si>
  <si>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</si>
  <si>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</si>
  <si>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</si>
  <si>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</si>
  <si>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</si>
  <si>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</si>
  <si>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</si>
  <si>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</si>
  <si>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</si>
  <si>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</si>
  <si>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</si>
  <si>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</si>
  <si>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</si>
  <si>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</si>
  <si>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</si>
  <si>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</si>
  <si>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</si>
  <si>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</si>
  <si>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</si>
  <si>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</si>
  <si>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</si>
  <si>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</si>
  <si>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</si>
  <si>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</si>
  <si>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</si>
  <si>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</si>
  <si>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</si>
  <si>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</si>
  <si>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</si>
  <si>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</si>
  <si>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</si>
  <si>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</si>
  <si>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</si>
  <si>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</si>
  <si>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</si>
  <si>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</si>
  <si>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</si>
  <si>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</si>
  <si>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</si>
  <si>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</si>
  <si>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</si>
  <si>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</si>
  <si>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</si>
  <si>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</si>
  <si>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</si>
  <si>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</si>
  <si>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</si>
  <si>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</si>
  <si>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</si>
  <si>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</si>
  <si>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</si>
  <si>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</si>
  <si>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</si>
  <si>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</si>
  <si>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</si>
  <si>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</si>
  <si>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</si>
  <si>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</si>
  <si>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</si>
  <si>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</si>
  <si>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</si>
  <si>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</si>
  <si>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</si>
  <si>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</si>
  <si>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</si>
  <si>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</si>
  <si>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</si>
  <si>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</si>
  <si>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</si>
  <si>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</si>
  <si>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</si>
  <si>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</si>
  <si>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</si>
  <si>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</si>
  <si>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</si>
  <si>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</si>
  <si>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</si>
  <si>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</si>
  <si>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</si>
  <si>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</si>
  <si>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</si>
  <si>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</si>
  <si>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</si>
  <si>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</si>
  <si>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</si>
  <si>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</si>
  <si>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</si>
  <si>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</si>
  <si>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</si>
  <si>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</si>
  <si>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</si>
  <si>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</si>
  <si>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</si>
  <si>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</si>
  <si>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</si>
  <si>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</si>
  <si>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</si>
  <si>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</si>
  <si>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</si>
  <si>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</si>
  <si>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</si>
  <si>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</si>
  <si>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</si>
  <si>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</si>
  <si>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</si>
  <si>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</si>
  <si>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</si>
  <si>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</si>
  <si>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</si>
  <si>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</si>
  <si>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</si>
  <si>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</si>
  <si>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</si>
  <si>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</si>
  <si>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</si>
  <si>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</si>
  <si>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</si>
  <si>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</si>
  <si>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</si>
  <si>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</si>
  <si>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</si>
  <si>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</si>
  <si>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</si>
  <si>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</si>
  <si>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</si>
  <si>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</si>
  <si>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</si>
  <si>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</si>
  <si>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</si>
  <si>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</si>
  <si>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</si>
  <si>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</si>
  <si>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</si>
  <si>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</si>
  <si>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</si>
  <si>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</si>
  <si>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</si>
  <si>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</si>
  <si>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</si>
  <si>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</si>
  <si>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</si>
  <si>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</si>
  <si>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</si>
  <si>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</si>
  <si>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</si>
  <si>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</si>
  <si>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</si>
  <si>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</si>
  <si>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</si>
  <si>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</si>
  <si>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</si>
  <si>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</si>
  <si>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</si>
  <si>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</si>
  <si>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</si>
  <si>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</si>
  <si>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</si>
  <si>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</si>
  <si>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</si>
  <si>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</si>
  <si>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</si>
  <si>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</si>
  <si>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</si>
  <si>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</si>
  <si>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</si>
  <si>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</si>
  <si>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</si>
  <si>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</si>
  <si>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</si>
  <si>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</si>
  <si>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</si>
  <si>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</si>
  <si>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</si>
  <si>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</si>
  <si>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</si>
  <si>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</si>
  <si>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</si>
  <si>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</si>
  <si>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</si>
  <si>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</si>
  <si>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</si>
  <si>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</si>
  <si>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</si>
  <si>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</si>
  <si>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</si>
  <si>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</si>
  <si>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</si>
  <si>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</si>
  <si>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</si>
  <si>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</si>
  <si>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</si>
  <si>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</si>
  <si>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</si>
  <si>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</si>
  <si>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</si>
  <si>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</si>
  <si>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</si>
  <si>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</si>
  <si>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</si>
  <si>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</si>
  <si>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</si>
  <si>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</si>
  <si>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</si>
  <si>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</si>
  <si>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</si>
  <si>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</si>
  <si>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</si>
  <si>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</si>
  <si>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</si>
  <si>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</si>
  <si>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</si>
  <si>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</si>
  <si>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</si>
  <si>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</si>
  <si>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</si>
  <si>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</si>
  <si>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</si>
  <si>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</si>
  <si>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</si>
  <si>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</si>
  <si>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</si>
  <si>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</si>
  <si>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</si>
  <si>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</si>
  <si>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</si>
  <si>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</si>
  <si>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</si>
  <si>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</si>
  <si>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</si>
  <si>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</si>
  <si>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</si>
  <si>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</si>
  <si>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</si>
  <si>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</si>
  <si>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</si>
  <si>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</si>
  <si>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</si>
  <si>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</si>
  <si>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</si>
  <si>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</si>
  <si>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</si>
  <si>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</si>
  <si>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</si>
  <si>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</si>
  <si>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</si>
  <si>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</si>
  <si>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</si>
  <si>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</si>
  <si>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</si>
  <si>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</si>
  <si>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</si>
  <si>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</si>
  <si>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</si>
  <si>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</si>
  <si>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</si>
  <si>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</si>
  <si>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</si>
  <si>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</si>
  <si>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</si>
  <si>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</si>
  <si>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</si>
  <si>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</si>
  <si>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</si>
  <si>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</si>
  <si>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</si>
  <si>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</si>
  <si>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</si>
  <si>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</si>
  <si>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</si>
  <si>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</si>
  <si>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</si>
  <si>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</si>
  <si>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</si>
  <si>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</si>
  <si>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</si>
  <si>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</si>
  <si>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</si>
  <si>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</si>
  <si>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</si>
  <si>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</si>
  <si>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</si>
  <si>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</si>
  <si>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</si>
  <si>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</si>
  <si>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</si>
  <si>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</si>
  <si>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</si>
  <si>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</si>
  <si>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</si>
  <si>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</si>
  <si>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</si>
  <si>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</si>
  <si>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</si>
  <si>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</si>
  <si>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</si>
  <si>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</si>
  <si>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</si>
  <si>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</si>
  <si>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</si>
  <si>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</si>
  <si>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</si>
  <si>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</si>
  <si>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</si>
  <si>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</si>
  <si>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</si>
  <si>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</si>
  <si>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</si>
  <si>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</si>
  <si>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</si>
  <si>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</si>
  <si>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</si>
  <si>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</si>
  <si>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</si>
  <si>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</si>
  <si>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</si>
  <si>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</si>
  <si>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</si>
  <si>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</si>
  <si>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</si>
  <si>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</si>
  <si>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</si>
  <si>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</si>
  <si>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</si>
  <si>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</si>
  <si>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</si>
  <si>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</si>
  <si>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</si>
  <si>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</si>
  <si>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</si>
  <si>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</si>
  <si>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</si>
  <si>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</si>
  <si>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</si>
  <si>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</si>
  <si>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</si>
  <si>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</si>
  <si>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</si>
  <si>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</si>
  <si>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</si>
  <si>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</si>
  <si>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</si>
  <si>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</si>
  <si>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</si>
  <si>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</si>
  <si>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</si>
  <si>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</si>
  <si>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</si>
  <si>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</si>
  <si>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</si>
  <si>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</si>
  <si>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</si>
  <si>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</si>
  <si>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</si>
  <si>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</si>
  <si>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</si>
  <si>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</si>
  <si>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</si>
  <si>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</si>
  <si>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</si>
  <si>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</si>
  <si>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</si>
  <si>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</si>
  <si>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</si>
  <si>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</si>
  <si>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</si>
  <si>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</si>
  <si>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</si>
  <si>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</si>
  <si>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</si>
  <si>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</si>
  <si>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</si>
  <si>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</si>
  <si>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</si>
  <si>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</si>
  <si>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</si>
  <si>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</si>
  <si>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</si>
  <si>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</si>
  <si>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</si>
  <si>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</si>
  <si>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</si>
  <si>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</si>
  <si>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</si>
  <si>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</si>
  <si>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</si>
  <si>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</si>
  <si>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</si>
  <si>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</si>
  <si>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</si>
  <si>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</si>
  <si>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</si>
  <si>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</si>
  <si>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</si>
  <si>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</si>
  <si>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</si>
  <si>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</si>
  <si>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</si>
  <si>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</si>
  <si>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</si>
  <si>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</si>
  <si>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</si>
  <si>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</si>
  <si>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</si>
  <si>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</si>
  <si>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</si>
  <si>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</si>
  <si>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</si>
  <si>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</si>
  <si>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</si>
  <si>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</si>
  <si>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</si>
  <si>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</si>
  <si>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</si>
  <si>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</si>
  <si>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</si>
  <si>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</si>
  <si>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</si>
  <si>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</si>
  <si>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</si>
  <si>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</si>
  <si>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</si>
  <si>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</si>
  <si>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</si>
  <si>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</si>
  <si>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</si>
  <si>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</si>
  <si>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</si>
  <si>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</si>
  <si>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</si>
  <si>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</si>
  <si>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</si>
  <si>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</si>
  <si>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</si>
  <si>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</si>
  <si>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</si>
  <si>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</si>
  <si>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</si>
  <si>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</si>
  <si>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</si>
  <si>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</si>
  <si>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</si>
  <si>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</si>
  <si>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</si>
  <si>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</si>
  <si>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</si>
  <si>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</si>
  <si>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</si>
  <si>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</si>
  <si>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</si>
  <si>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</si>
  <si>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</si>
  <si>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</si>
  <si>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</si>
  <si>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</si>
  <si>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</si>
  <si>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</si>
  <si>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</si>
  <si>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</si>
  <si>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</si>
  <si>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</si>
  <si>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</si>
  <si>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</si>
  <si>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</si>
  <si>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</si>
  <si>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</si>
  <si>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</si>
  <si>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</si>
  <si>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</si>
  <si>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</si>
  <si>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</si>
  <si>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</si>
  <si>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</si>
  <si>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</si>
  <si>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</si>
  <si>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</si>
  <si>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</si>
  <si>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</si>
  <si>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</si>
  <si>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</si>
  <si>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</si>
  <si>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</si>
  <si>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</si>
  <si>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</si>
  <si>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</si>
  <si>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</si>
  <si>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</si>
  <si>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</si>
  <si>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</si>
  <si>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</si>
  <si>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</si>
  <si>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</si>
  <si>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</si>
  <si>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</si>
  <si>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</si>
  <si>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</si>
  <si>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</si>
  <si>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</si>
  <si>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</si>
  <si>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</si>
  <si>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</si>
  <si>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</si>
  <si>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</si>
  <si>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</si>
  <si>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</si>
  <si>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</si>
  <si>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</si>
  <si>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</si>
  <si>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</si>
  <si>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</si>
  <si>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</si>
  <si>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</si>
  <si>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</si>
  <si>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</si>
  <si>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</si>
  <si>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</si>
  <si>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</si>
  <si>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</si>
  <si>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</si>
  <si>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</si>
  <si>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</si>
  <si>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</si>
  <si>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</si>
  <si>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</si>
  <si>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</si>
  <si>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</si>
  <si>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</si>
  <si>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</si>
  <si>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</si>
  <si>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</si>
  <si>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</si>
  <si>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</si>
  <si>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</si>
  <si>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</si>
  <si>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</si>
  <si>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</si>
  <si>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</si>
  <si>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</si>
  <si>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</si>
  <si>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</si>
  <si>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</si>
  <si>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</si>
  <si>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</si>
  <si>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</si>
  <si>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</si>
  <si>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</si>
  <si>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</si>
  <si>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</si>
  <si>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</si>
  <si>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</si>
  <si>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</si>
  <si>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</si>
  <si>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</si>
  <si>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</si>
  <si>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</si>
  <si>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</si>
  <si>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</si>
  <si>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</si>
  <si>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</si>
  <si>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</si>
  <si>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</si>
  <si>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</si>
  <si>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</si>
  <si>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</si>
  <si>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</si>
  <si>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</si>
  <si>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</si>
  <si>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</si>
  <si>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</si>
  <si>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</si>
  <si>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</si>
  <si>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</si>
  <si>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</si>
  <si>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</si>
  <si>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</si>
  <si>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</si>
  <si>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</si>
  <si>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</si>
  <si>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</si>
  <si>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</si>
  <si>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</si>
  <si>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</si>
  <si>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</si>
  <si>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</si>
  <si>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</si>
  <si>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</si>
  <si>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</si>
  <si>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</si>
  <si>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</si>
  <si>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</si>
  <si>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</si>
  <si>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</si>
  <si>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</si>
  <si>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</si>
  <si>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</si>
  <si>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</si>
  <si>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</si>
  <si>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</si>
  <si>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</si>
  <si>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</si>
  <si>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</si>
  <si>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</si>
  <si>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</si>
  <si>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</si>
  <si>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</si>
  <si>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</si>
  <si>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</si>
  <si>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</si>
  <si>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</si>
  <si>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</si>
  <si>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</si>
  <si>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</si>
  <si>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</si>
  <si>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</si>
  <si>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</si>
  <si>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</si>
  <si>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</si>
  <si>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</si>
  <si>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</si>
  <si>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</si>
  <si>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</si>
  <si>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</si>
  <si>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</si>
  <si>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</si>
  <si>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</si>
  <si>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</si>
  <si>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</si>
  <si>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</si>
  <si>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</si>
  <si>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</si>
  <si>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</si>
  <si>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</si>
  <si>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</si>
  <si>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</si>
  <si>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</si>
  <si>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</si>
  <si>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</si>
  <si>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</si>
  <si>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</si>
  <si>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</si>
  <si>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</si>
  <si>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</si>
  <si>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</si>
  <si>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</si>
  <si>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</si>
  <si>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</si>
  <si>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</si>
  <si>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</si>
  <si>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</si>
  <si>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</si>
  <si>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</si>
  <si>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</si>
  <si>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</si>
  <si>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</si>
  <si>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</si>
  <si>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</si>
  <si>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</si>
  <si>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</si>
  <si>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</si>
  <si>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</si>
  <si>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</si>
  <si>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</si>
  <si>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</si>
  <si>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</si>
  <si>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</si>
  <si>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</si>
  <si>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</si>
  <si>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</si>
  <si>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</si>
  <si>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</si>
  <si>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</si>
  <si>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</si>
  <si>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</si>
  <si>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</si>
  <si>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</si>
  <si>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</si>
  <si>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</si>
  <si>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</si>
  <si>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</si>
  <si>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</si>
  <si>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</si>
  <si>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</si>
  <si>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</si>
  <si>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</si>
  <si>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</si>
  <si>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</si>
  <si>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</si>
  <si>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</si>
  <si>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</si>
  <si>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</si>
  <si>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</si>
  <si>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</si>
  <si>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</si>
  <si>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</si>
  <si>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</si>
  <si>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</si>
  <si>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</si>
  <si>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</si>
  <si>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</si>
  <si>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</si>
  <si>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</si>
  <si>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</si>
  <si>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</si>
  <si>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</si>
  <si>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</si>
  <si>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</si>
  <si>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</si>
  <si>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</si>
  <si>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</si>
  <si>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</si>
  <si>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</si>
  <si>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</si>
  <si>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</si>
  <si>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</si>
  <si>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</si>
  <si>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</si>
  <si>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</si>
  <si>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</si>
  <si>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</si>
  <si>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</si>
  <si>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</si>
  <si>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</si>
  <si>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</si>
  <si>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</si>
  <si>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</si>
  <si>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</si>
  <si>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</si>
  <si>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</si>
  <si>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</si>
  <si>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</si>
  <si>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</si>
  <si>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</si>
  <si>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</si>
  <si>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</si>
  <si>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</si>
  <si>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</si>
  <si>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</si>
  <si>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</si>
  <si>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</si>
  <si>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</si>
  <si>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</si>
  <si>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</si>
  <si>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</si>
  <si>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</si>
  <si>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</si>
  <si>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</si>
  <si>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</si>
  <si>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</si>
  <si>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</si>
  <si>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</si>
  <si>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</si>
  <si>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</si>
  <si>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</si>
  <si>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</si>
  <si>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</si>
  <si>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</si>
  <si>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</si>
  <si>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</si>
  <si>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</si>
  <si>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</si>
  <si>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</si>
  <si>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</si>
  <si>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</si>
  <si>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</si>
  <si>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</si>
  <si>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</si>
  <si>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</si>
  <si>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</si>
  <si>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</si>
  <si>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</si>
  <si>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</si>
  <si>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</si>
  <si>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</si>
  <si>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</si>
  <si>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</si>
  <si>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</si>
  <si>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</si>
  <si>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</si>
  <si>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</si>
  <si>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</si>
  <si>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</si>
  <si>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</si>
  <si>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</si>
  <si>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</si>
  <si>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</si>
  <si>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</si>
  <si>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</si>
  <si>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</si>
  <si>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</si>
  <si>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</si>
  <si>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</si>
  <si>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</si>
  <si>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</si>
  <si>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</si>
  <si>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</si>
  <si>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</si>
  <si>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</si>
  <si>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</si>
  <si>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</si>
  <si>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</si>
  <si>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</si>
  <si>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</si>
  <si>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</si>
  <si>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</si>
  <si>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</si>
  <si>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</si>
  <si>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</si>
  <si>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</si>
  <si>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</si>
  <si>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</si>
  <si>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</si>
  <si>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</si>
  <si>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</si>
  <si>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</si>
  <si>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</si>
  <si>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</si>
  <si>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</si>
  <si>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</si>
  <si>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</si>
  <si>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</si>
  <si>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</si>
  <si>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</si>
  <si>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</si>
  <si>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</si>
  <si>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</si>
  <si>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</si>
  <si>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</si>
  <si>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</si>
  <si>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</si>
  <si>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</si>
  <si>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</si>
  <si>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</si>
  <si>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</si>
  <si>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</si>
  <si>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</si>
  <si>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</si>
  <si>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</si>
  <si>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</si>
  <si>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</si>
  <si>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</si>
  <si>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</si>
  <si>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</si>
  <si>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</si>
  <si>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</si>
  <si>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</si>
  <si>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</si>
  <si>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</si>
  <si>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</si>
  <si>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</si>
  <si>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</si>
  <si>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</si>
  <si>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</si>
  <si>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</si>
  <si>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</si>
  <si>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</si>
  <si>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</si>
  <si>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</si>
  <si>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</si>
  <si>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</si>
  <si>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</si>
  <si>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</si>
  <si>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</si>
  <si>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</si>
  <si>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</si>
  <si>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</si>
  <si>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</si>
  <si>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</si>
  <si>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</si>
  <si>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</si>
  <si>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</si>
  <si>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</si>
  <si>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</si>
  <si>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</si>
  <si>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</si>
  <si>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</si>
  <si>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</si>
  <si>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</si>
  <si>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</si>
  <si>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</si>
  <si>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</si>
  <si>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</si>
  <si>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</si>
  <si>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</si>
  <si>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</si>
  <si>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</si>
  <si>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</si>
  <si>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</si>
  <si>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</si>
  <si>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</si>
  <si>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</si>
  <si>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</si>
  <si>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</si>
  <si>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</si>
  <si>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</si>
  <si>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</si>
  <si>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</si>
  <si>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</si>
  <si>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</si>
  <si>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</si>
  <si>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</si>
  <si>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</si>
  <si>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</si>
  <si>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</si>
  <si>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</si>
  <si>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</si>
  <si>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</si>
  <si>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</si>
  <si>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</si>
  <si>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</si>
  <si>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</si>
  <si>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</si>
  <si>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</si>
  <si>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</si>
  <si>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</si>
  <si>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</si>
  <si>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</si>
  <si>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</si>
  <si>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</si>
  <si>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</si>
  <si>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</si>
  <si>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</si>
  <si>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</si>
  <si>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</si>
  <si>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</si>
  <si>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</si>
  <si>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</si>
  <si>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</si>
  <si>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</si>
  <si>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</si>
  <si>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</si>
  <si>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</si>
  <si>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</si>
  <si>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</si>
  <si>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</si>
  <si>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</si>
  <si>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</si>
  <si>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</si>
  <si>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</si>
  <si>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</si>
  <si>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</si>
  <si>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</si>
  <si>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</si>
  <si>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</si>
  <si>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</si>
  <si>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</si>
  <si>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</si>
  <si>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</si>
  <si>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</si>
  <si>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</si>
  <si>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</si>
  <si>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</si>
  <si>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</si>
  <si>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</si>
  <si>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</si>
  <si>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</si>
  <si>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</si>
  <si>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</si>
  <si>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</si>
  <si>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</si>
  <si>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</si>
  <si>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</si>
  <si>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</si>
  <si>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</si>
  <si>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</si>
  <si>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</si>
  <si>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</si>
  <si>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</si>
  <si>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</si>
  <si>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</si>
  <si>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</si>
  <si>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</si>
  <si>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</si>
  <si>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</si>
  <si>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</si>
  <si>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</si>
  <si>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</si>
  <si>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</si>
  <si>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</si>
  <si>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</si>
  <si>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</si>
  <si>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</si>
  <si>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</si>
  <si>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</si>
  <si>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</si>
  <si>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</si>
  <si>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</si>
  <si>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</si>
  <si>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</si>
  <si>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</si>
  <si>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</si>
  <si>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</si>
  <si>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</si>
  <si>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</si>
  <si>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</si>
  <si>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</si>
  <si>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</si>
  <si>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</si>
  <si>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</si>
  <si>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</si>
  <si>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</si>
  <si>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</si>
  <si>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</si>
  <si>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</si>
  <si>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</si>
  <si>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</si>
  <si>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</si>
  <si>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</si>
  <si>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</si>
  <si>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</si>
  <si>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</si>
  <si>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</si>
  <si>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</si>
  <si>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</si>
  <si>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</si>
  <si>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</si>
  <si>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</si>
  <si>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</si>
  <si>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</si>
  <si>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</si>
  <si>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</si>
  <si>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</si>
  <si>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</si>
  <si>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</si>
  <si>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</si>
  <si>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</si>
  <si>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</si>
  <si>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</si>
  <si>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</si>
  <si>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</si>
  <si>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</si>
  <si>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</si>
  <si>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</si>
  <si>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</si>
  <si>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</si>
  <si>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</si>
  <si>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</si>
  <si>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</si>
  <si>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</si>
  <si>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</si>
  <si>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</si>
  <si>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</si>
  <si>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</si>
  <si>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</si>
  <si>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</si>
  <si>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</si>
  <si>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</si>
  <si>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</si>
  <si>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</si>
  <si>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</si>
  <si>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</si>
  <si>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</si>
  <si>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</si>
  <si>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</si>
  <si>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</si>
  <si>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</si>
  <si>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</si>
  <si>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</si>
  <si>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</si>
  <si>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</si>
  <si>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</si>
  <si>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</si>
  <si>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</si>
  <si>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</si>
  <si>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</si>
  <si>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</si>
  <si>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</si>
  <si>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</si>
  <si>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</si>
  <si>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</si>
  <si>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</si>
  <si>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</si>
  <si>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</si>
  <si>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</si>
  <si>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</si>
  <si>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</si>
  <si>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</si>
  <si>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</si>
  <si>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</si>
  <si>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</si>
  <si>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</si>
  <si>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</si>
  <si>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</si>
  <si>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</si>
  <si>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</si>
  <si>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</si>
  <si>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</si>
  <si>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</si>
  <si>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</si>
  <si>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</si>
  <si>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</si>
  <si>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</si>
  <si>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</si>
  <si>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</si>
  <si>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</si>
  <si>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</si>
  <si>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</si>
  <si>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</si>
  <si>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</si>
  <si>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</si>
  <si>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</si>
  <si>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</si>
  <si>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</si>
  <si>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</si>
  <si>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</si>
  <si>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</si>
  <si>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</si>
  <si>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</si>
  <si>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</si>
  <si>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</si>
  <si>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</si>
  <si>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</si>
  <si>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</si>
  <si>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</si>
  <si>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</si>
  <si>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</si>
  <si>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</si>
  <si>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</si>
  <si>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</si>
  <si>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</si>
  <si>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</si>
  <si>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</si>
  <si>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</si>
  <si>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</si>
  <si>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</si>
  <si>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</si>
  <si>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</si>
  <si>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</si>
  <si>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</si>
  <si>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</si>
  <si>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</si>
  <si>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</si>
  <si>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</si>
  <si>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</si>
  <si>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</si>
  <si>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</si>
  <si>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</si>
  <si>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</si>
  <si>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</si>
  <si>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</si>
  <si>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</si>
  <si>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</si>
  <si>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</si>
  <si>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</si>
  <si>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</si>
  <si>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</si>
  <si>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</si>
  <si>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</si>
  <si>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</si>
  <si>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</si>
  <si>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</si>
  <si>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</si>
  <si>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</si>
  <si>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</si>
  <si>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</si>
  <si>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</si>
  <si>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</si>
  <si>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</si>
  <si>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</si>
  <si>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</si>
  <si>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</si>
  <si>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</si>
  <si>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</si>
  <si>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</si>
  <si>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</si>
  <si>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</si>
  <si>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</si>
  <si>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</si>
  <si>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</si>
  <si>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</si>
  <si>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</si>
  <si>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</si>
  <si>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</si>
  <si>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</si>
  <si>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</si>
  <si>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</si>
  <si>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</si>
  <si>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</si>
  <si>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</si>
  <si>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</si>
  <si>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</si>
  <si>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</si>
  <si>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</si>
  <si>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</si>
  <si>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</si>
  <si>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</si>
  <si>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</si>
  <si>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</si>
  <si>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</si>
  <si>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</si>
  <si>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</si>
  <si>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</si>
  <si>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</si>
  <si>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</si>
  <si>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</si>
  <si>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</si>
  <si>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</si>
  <si>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</si>
  <si>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</si>
  <si>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</si>
  <si>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</si>
  <si>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</si>
  <si>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</si>
  <si>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</si>
  <si>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</si>
  <si>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</si>
  <si>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</si>
  <si>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</si>
  <si>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</si>
  <si>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</si>
  <si>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</si>
  <si>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</si>
  <si>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</si>
  <si>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</si>
  <si>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</si>
  <si>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</si>
  <si>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</si>
  <si>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</si>
  <si>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</si>
  <si>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</si>
  <si>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</si>
  <si>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</si>
  <si>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</si>
  <si>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</si>
  <si>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</si>
  <si>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</si>
  <si>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</si>
  <si>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</si>
  <si>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</si>
  <si>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</si>
  <si>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</si>
  <si>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</si>
  <si>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</si>
  <si>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</si>
  <si>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</si>
  <si>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</si>
  <si>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</si>
  <si>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</si>
  <si>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</si>
  <si>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</si>
  <si>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</si>
  <si>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</si>
  <si>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</si>
  <si>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</si>
  <si>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</si>
  <si>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</si>
  <si>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</si>
  <si>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</si>
  <si>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</si>
  <si>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</si>
  <si>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</si>
  <si>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</si>
  <si>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</si>
  <si>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</si>
  <si>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</si>
  <si>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</si>
  <si>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</si>
  <si>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</si>
  <si>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</si>
  <si>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</si>
  <si>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</si>
  <si>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</si>
  <si>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</si>
  <si>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</si>
  <si>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</si>
  <si>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</si>
  <si>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</si>
  <si>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</si>
  <si>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</si>
  <si>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</si>
  <si>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</si>
  <si>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</si>
  <si>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</si>
  <si>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</si>
  <si>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</si>
  <si>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</si>
  <si>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</si>
  <si>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</si>
  <si>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</si>
  <si>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</si>
  <si>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</si>
  <si>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</si>
  <si>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</si>
  <si>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</si>
  <si>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</si>
  <si>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</si>
  <si>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</si>
  <si>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</si>
  <si>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</si>
  <si>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</si>
  <si>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</si>
  <si>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</si>
  <si>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</si>
  <si>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</si>
  <si>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</si>
  <si>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</si>
  <si>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</si>
  <si>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</si>
  <si>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</si>
  <si>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</si>
  <si>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</si>
  <si>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</si>
  <si>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</si>
  <si>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</si>
  <si>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</si>
  <si>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</si>
  <si>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</si>
  <si>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</si>
  <si>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</si>
  <si>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</si>
  <si>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</si>
  <si>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</si>
  <si>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</si>
  <si>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</si>
  <si>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</si>
  <si>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</si>
  <si>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</si>
  <si>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</si>
  <si>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</si>
  <si>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</si>
  <si>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</si>
  <si>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</si>
  <si>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</si>
  <si>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</si>
  <si>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</si>
  <si>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</si>
  <si>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</si>
  <si>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</si>
  <si>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</si>
  <si>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</si>
  <si>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</si>
  <si>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</si>
  <si>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</si>
  <si>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</si>
  <si>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</si>
  <si>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</si>
  <si>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</si>
  <si>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</si>
  <si>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</si>
  <si>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</si>
  <si>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</si>
  <si>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</si>
  <si>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</si>
  <si>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</si>
  <si>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</si>
  <si>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</si>
  <si>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</si>
  <si>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</si>
  <si>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</si>
  <si>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</si>
  <si>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</si>
  <si>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</si>
  <si>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</si>
  <si>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</si>
  <si>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</si>
  <si>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</si>
  <si>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</si>
  <si>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</si>
  <si>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</si>
  <si>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</si>
  <si>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</si>
  <si>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</si>
  <si>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</si>
  <si>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</si>
  <si>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</si>
  <si>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</si>
  <si>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</si>
  <si>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</si>
  <si>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</si>
  <si>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</si>
  <si>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</si>
  <si>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</si>
  <si>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</si>
  <si>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</si>
  <si>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</si>
  <si>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</si>
  <si>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</si>
  <si>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</si>
  <si>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</si>
  <si>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</si>
  <si>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</si>
  <si>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</si>
  <si>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</si>
  <si>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</si>
  <si>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</si>
  <si>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</si>
  <si>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</si>
  <si>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</si>
  <si>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</si>
  <si>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</si>
  <si>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</si>
  <si>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</si>
  <si>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</si>
  <si>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</si>
  <si>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</si>
  <si>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</si>
  <si>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</si>
  <si>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</si>
  <si>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</si>
  <si>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</si>
  <si>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</si>
  <si>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</si>
  <si>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</si>
  <si>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</si>
  <si>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</si>
  <si>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</si>
  <si>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</si>
  <si>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</si>
  <si>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</si>
  <si>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</si>
  <si>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</si>
  <si>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</si>
  <si>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</si>
  <si>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</si>
  <si>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</si>
  <si>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</si>
  <si>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</si>
  <si>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</si>
  <si>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</si>
  <si>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</si>
  <si>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</si>
  <si>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</si>
  <si>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</si>
  <si>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</si>
  <si>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</si>
  <si>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</si>
  <si>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</si>
  <si>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</si>
  <si>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</si>
  <si>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</si>
  <si>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</si>
  <si>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</si>
  <si>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</si>
  <si>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</si>
  <si>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</si>
  <si>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</si>
  <si>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</si>
  <si>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</si>
  <si>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</si>
  <si>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</si>
  <si>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</si>
  <si>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</si>
  <si>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</si>
  <si>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</si>
  <si>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</si>
  <si>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</si>
  <si>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</si>
  <si>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</si>
  <si>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</si>
  <si>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</si>
  <si>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</si>
  <si>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</si>
  <si>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</si>
  <si>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</si>
  <si>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</si>
  <si>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</si>
  <si>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</si>
  <si>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</si>
  <si>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</si>
  <si>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</si>
  <si>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</si>
  <si>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</si>
  <si>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</si>
  <si>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</si>
  <si>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</si>
  <si>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</si>
  <si>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</si>
  <si>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</si>
  <si>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</si>
  <si>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</si>
  <si>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</si>
  <si>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</si>
  <si>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</si>
  <si>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</si>
  <si>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</si>
  <si>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</si>
  <si>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</si>
  <si>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</si>
  <si>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</si>
  <si>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</si>
  <si>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</si>
  <si>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</si>
  <si>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</si>
  <si>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</si>
  <si>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</si>
  <si>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</si>
  <si>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</si>
  <si>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</si>
  <si>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</si>
  <si>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</si>
  <si>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</si>
  <si>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</si>
  <si>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</si>
  <si>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</si>
  <si>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</si>
  <si>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</si>
  <si>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</si>
  <si>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</si>
  <si>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</si>
  <si>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</si>
  <si>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</si>
  <si>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</si>
  <si>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</si>
  <si>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</si>
  <si>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</si>
  <si>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</si>
  <si>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</si>
  <si>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</si>
  <si>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</si>
  <si>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</si>
  <si>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</si>
  <si>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</si>
  <si>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</si>
  <si>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</si>
  <si>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</si>
  <si>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</si>
  <si>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</si>
  <si>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</si>
  <si>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</si>
  <si>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</si>
  <si>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</si>
  <si>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</si>
  <si>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</si>
  <si>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</si>
  <si>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</si>
  <si>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</si>
  <si>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</si>
  <si>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</si>
  <si>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</si>
  <si>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</si>
  <si>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</si>
  <si>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</si>
  <si>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</si>
  <si>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</si>
  <si>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</si>
  <si>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</si>
  <si>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</si>
  <si>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</si>
  <si>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</si>
  <si>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</si>
  <si>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</si>
  <si>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</si>
  <si>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</si>
  <si>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</si>
  <si>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</si>
  <si>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</si>
  <si>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</si>
  <si>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</si>
  <si>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</si>
  <si>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</si>
  <si>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</si>
  <si>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</si>
  <si>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</si>
  <si>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</si>
  <si>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</si>
  <si>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</si>
  <si>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</si>
  <si>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</si>
  <si>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</si>
  <si>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</si>
  <si>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</si>
  <si>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</si>
  <si>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</si>
  <si>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</si>
  <si>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</si>
  <si>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</si>
  <si>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</si>
  <si>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</si>
  <si>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</si>
  <si>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</si>
  <si>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</si>
  <si>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</si>
  <si>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</si>
  <si>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</si>
  <si>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</si>
  <si>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</si>
  <si>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</si>
  <si>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</si>
  <si>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</si>
  <si>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</si>
  <si>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</si>
  <si>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</si>
  <si>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</si>
  <si>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</si>
  <si>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</si>
  <si>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</si>
  <si>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</si>
  <si>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</si>
  <si>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</si>
  <si>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</si>
  <si>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</si>
  <si>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</si>
  <si>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</si>
  <si>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</si>
  <si>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</si>
  <si>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</si>
  <si>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</si>
  <si>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</si>
  <si>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</si>
  <si>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</si>
  <si>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</si>
  <si>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</si>
  <si>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</si>
  <si>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</si>
  <si>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</si>
  <si>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</si>
  <si>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</si>
  <si>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</si>
  <si>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</si>
  <si>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</si>
  <si>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</si>
  <si>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</si>
  <si>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</si>
  <si>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</si>
  <si>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</si>
  <si>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</si>
  <si>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</si>
  <si>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</si>
  <si>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</si>
  <si>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</si>
  <si>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</si>
  <si>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</si>
  <si>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</si>
  <si>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</si>
  <si>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</si>
  <si>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</si>
  <si>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</si>
  <si>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</si>
  <si>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</si>
  <si>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</si>
  <si>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</si>
  <si>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</si>
  <si>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</si>
  <si>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</si>
  <si>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</si>
  <si>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</si>
  <si>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</si>
  <si>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</si>
  <si>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</si>
  <si>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</si>
  <si>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</si>
  <si>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</si>
  <si>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</si>
  <si>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</si>
  <si>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</si>
  <si>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</si>
  <si>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</si>
  <si>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</si>
  <si>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</si>
  <si>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</si>
  <si>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</si>
  <si>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</si>
  <si>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</si>
  <si>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</si>
  <si>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</si>
  <si>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</si>
  <si>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</si>
  <si>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</si>
  <si>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</si>
  <si>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</si>
  <si>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</si>
  <si>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</si>
  <si>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</si>
  <si>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</si>
  <si>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</si>
  <si>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</si>
  <si>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</si>
  <si>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</si>
  <si>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</si>
  <si>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</si>
  <si>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</si>
  <si>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</si>
  <si>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</si>
  <si>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</si>
  <si>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</si>
  <si>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</si>
  <si>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</si>
  <si>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</si>
  <si>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</si>
  <si>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</si>
  <si>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</si>
  <si>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</si>
  <si>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</si>
  <si>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</si>
  <si>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</si>
  <si>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</si>
  <si>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</si>
  <si>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</si>
  <si>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</si>
  <si>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</si>
  <si>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</si>
  <si>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</si>
  <si>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</si>
  <si>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</si>
  <si>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</si>
  <si>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</si>
  <si>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</si>
  <si>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</si>
  <si>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</si>
  <si>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</si>
  <si>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</si>
  <si>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</si>
  <si>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</si>
  <si>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</si>
  <si>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</si>
  <si>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</si>
  <si>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</si>
  <si>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</si>
  <si>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</si>
  <si>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</si>
  <si>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</si>
  <si>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</si>
  <si>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</si>
  <si>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</si>
  <si>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</si>
  <si>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</si>
  <si>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</si>
  <si>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</si>
  <si>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</si>
  <si>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</si>
  <si>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</si>
  <si>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</si>
  <si>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</si>
  <si>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</si>
  <si>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</si>
  <si>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</si>
  <si>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</si>
  <si>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</si>
  <si>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</si>
  <si>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</si>
  <si>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</si>
  <si>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</si>
  <si>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</si>
  <si>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</si>
  <si>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</si>
  <si>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</si>
  <si>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</si>
  <si>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</si>
  <si>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</si>
  <si>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</si>
  <si>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</si>
  <si>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</si>
  <si>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</si>
  <si>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</si>
  <si>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</si>
  <si>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</si>
  <si>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</si>
  <si>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</si>
  <si>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</si>
  <si>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</si>
  <si>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</si>
  <si>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</si>
  <si>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</si>
  <si>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</si>
  <si>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</si>
  <si>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</si>
  <si>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</si>
  <si>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</si>
  <si>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</si>
  <si>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</si>
  <si>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</si>
  <si>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</si>
  <si>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</si>
  <si>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</si>
  <si>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</si>
  <si>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</si>
  <si>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</si>
  <si>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</si>
  <si>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</si>
  <si>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</si>
  <si>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</si>
  <si>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</si>
  <si>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</si>
  <si>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</si>
  <si>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</si>
  <si>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</si>
  <si>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</si>
  <si>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</si>
  <si>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</si>
  <si>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</si>
  <si>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</si>
  <si>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</si>
  <si>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</si>
  <si>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</si>
  <si>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</si>
  <si>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</si>
  <si>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</si>
  <si>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</si>
  <si>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</si>
  <si>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</si>
  <si>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</si>
  <si>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</si>
  <si>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</si>
  <si>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</si>
  <si>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</si>
  <si>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</si>
  <si>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</si>
  <si>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</si>
  <si>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</si>
  <si>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</si>
  <si>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</si>
  <si>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</si>
  <si>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</si>
  <si>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</si>
  <si>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</si>
  <si>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</si>
  <si>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</si>
  <si>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</si>
  <si>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</si>
  <si>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</si>
  <si>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</si>
  <si>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</si>
  <si>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</si>
  <si>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</si>
  <si>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</si>
  <si>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</si>
  <si>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</si>
  <si>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</si>
  <si>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</si>
  <si>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</si>
  <si>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</si>
  <si>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</si>
  <si>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</si>
  <si>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</si>
  <si>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</si>
  <si>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</si>
  <si>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</si>
  <si>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</si>
  <si>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</si>
  <si>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</si>
  <si>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</si>
  <si>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</si>
  <si>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</si>
  <si>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</si>
  <si>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</si>
  <si>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</si>
  <si>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</si>
  <si>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</si>
  <si>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</si>
  <si>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</si>
  <si>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</si>
  <si>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</si>
  <si>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</si>
  <si>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</si>
  <si>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</si>
  <si>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</si>
  <si>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</si>
  <si>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</si>
  <si>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</si>
  <si>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</si>
  <si>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</si>
  <si>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</si>
  <si>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</si>
  <si>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</si>
  <si>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</si>
  <si>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</si>
  <si>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</si>
  <si>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</si>
  <si>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</si>
  <si>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</si>
  <si>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</si>
  <si>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</si>
  <si>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</si>
  <si>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</si>
  <si>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</si>
  <si>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</si>
  <si>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</si>
  <si>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</si>
  <si>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</si>
  <si>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</si>
  <si>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</si>
  <si>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</si>
  <si>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</si>
  <si>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</si>
  <si>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</si>
  <si>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</si>
  <si>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</si>
  <si>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</si>
  <si>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</si>
  <si>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</si>
  <si>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</si>
  <si>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</si>
  <si>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</si>
  <si>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</si>
  <si>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</si>
  <si>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</si>
  <si>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</si>
  <si>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</si>
  <si>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</si>
  <si>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</si>
  <si>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</si>
  <si>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</si>
  <si>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</si>
  <si>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</si>
  <si>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</si>
  <si>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</si>
  <si>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</si>
  <si>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</si>
  <si>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</si>
  <si>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</si>
  <si>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</si>
  <si>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</si>
  <si>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</si>
  <si>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</si>
  <si>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</si>
  <si>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</si>
  <si>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</si>
  <si>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</si>
  <si>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</si>
  <si>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</si>
  <si>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</si>
  <si>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</si>
  <si>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</si>
  <si>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</si>
  <si>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</si>
  <si>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</si>
  <si>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</si>
  <si>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</si>
  <si>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</si>
  <si>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</si>
  <si>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</si>
  <si>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</si>
  <si>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</si>
  <si>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</si>
  <si>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</si>
  <si>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</si>
  <si>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</si>
  <si>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</si>
  <si>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</si>
  <si>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</si>
  <si>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</si>
  <si>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</si>
  <si>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</si>
  <si>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</si>
  <si>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</si>
  <si>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</si>
  <si>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</si>
  <si>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</si>
  <si>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</si>
  <si>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</si>
  <si>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</si>
  <si>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</si>
  <si>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</si>
  <si>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</si>
  <si>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</si>
  <si>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</si>
  <si>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</si>
  <si>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</si>
  <si>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</si>
  <si>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</si>
  <si>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</si>
  <si>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</si>
  <si>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</si>
  <si>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</si>
  <si>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</si>
  <si>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</si>
  <si>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</si>
  <si>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</si>
  <si>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</si>
  <si>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</si>
  <si>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</si>
  <si>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</si>
  <si>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</si>
  <si>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</si>
  <si>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</si>
  <si>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</si>
  <si>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</si>
  <si>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</si>
  <si>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</si>
  <si>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</si>
  <si>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</si>
  <si>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</si>
  <si>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</si>
  <si>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</si>
  <si>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</si>
  <si>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</si>
  <si>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</si>
  <si>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</si>
  <si>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</si>
  <si>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</si>
  <si>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</si>
  <si>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</si>
  <si>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</si>
  <si>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</si>
  <si>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</si>
  <si>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</si>
  <si>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</si>
  <si>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</si>
  <si>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</si>
  <si>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</si>
  <si>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</si>
  <si>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</si>
  <si>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</si>
  <si>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</si>
  <si>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</si>
  <si>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</si>
  <si>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</si>
  <si>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</si>
  <si>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</si>
  <si>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</si>
  <si>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</si>
  <si>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</si>
  <si>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</si>
  <si>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</si>
  <si>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</si>
  <si>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</si>
  <si>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</si>
  <si>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</si>
  <si>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</si>
  <si>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</si>
  <si>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</si>
  <si>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</si>
  <si>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</si>
  <si>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</si>
  <si>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</si>
  <si>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</si>
  <si>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</si>
  <si>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</si>
  <si>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</si>
  <si>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</si>
  <si>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</si>
  <si>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</si>
  <si>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</si>
  <si>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</si>
  <si>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</si>
  <si>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</si>
  <si>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</si>
  <si>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</si>
  <si>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</si>
  <si>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</si>
  <si>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</si>
  <si>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</si>
  <si>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</si>
  <si>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</si>
  <si>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</si>
  <si>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</si>
  <si>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</si>
  <si>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</si>
  <si>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</si>
  <si>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</si>
  <si>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</si>
  <si>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</si>
  <si>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</si>
  <si>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</si>
  <si>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</si>
  <si>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</si>
  <si>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</si>
  <si>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</si>
  <si>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</si>
  <si>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</si>
  <si>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</si>
  <si>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</si>
  <si>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</si>
  <si>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</si>
  <si>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</si>
  <si>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</si>
  <si>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</si>
  <si>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</si>
  <si>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</si>
  <si>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</si>
  <si>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</si>
  <si>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</si>
  <si>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</si>
  <si>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</si>
  <si>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</si>
  <si>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</si>
  <si>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</si>
  <si>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</si>
  <si>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</si>
  <si>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</si>
  <si>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</si>
  <si>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</si>
  <si>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</si>
  <si>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</si>
  <si>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</si>
  <si>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</si>
  <si>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</si>
  <si>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</si>
  <si>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</si>
  <si>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</si>
  <si>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</si>
  <si>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</si>
  <si>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</si>
  <si>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</si>
  <si>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</si>
  <si>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</si>
  <si>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</si>
  <si>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</si>
  <si>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</si>
  <si>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</si>
  <si>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</si>
  <si>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</si>
  <si>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</si>
  <si>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</si>
  <si>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</si>
  <si>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</si>
  <si>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</si>
  <si>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</si>
  <si>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</si>
  <si>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</si>
  <si>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</si>
  <si>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</si>
  <si>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</si>
  <si>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</si>
  <si>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</si>
  <si>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</si>
  <si>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</si>
  <si>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</si>
  <si>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</si>
  <si>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</si>
  <si>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</si>
  <si>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</si>
  <si>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</si>
  <si>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</si>
  <si>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</si>
  <si>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</si>
  <si>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</si>
  <si>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</si>
  <si>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</si>
  <si>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</si>
  <si>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</si>
  <si>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</si>
  <si>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</si>
  <si>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</si>
  <si>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</si>
  <si>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</si>
  <si>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</si>
  <si>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</si>
  <si>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</si>
  <si>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</si>
  <si>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</si>
  <si>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</si>
  <si>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</si>
  <si>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</si>
  <si>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</si>
  <si>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</si>
  <si>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</si>
  <si>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</si>
  <si>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</si>
  <si>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</si>
  <si>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</si>
  <si>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</si>
  <si>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</si>
  <si>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</si>
  <si>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</si>
  <si>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</si>
  <si>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</si>
  <si>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</si>
  <si>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</si>
  <si>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</si>
  <si>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</si>
  <si>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</si>
  <si>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</si>
  <si>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</si>
  <si>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</si>
  <si>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</si>
  <si>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</si>
  <si>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</si>
  <si>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</si>
  <si>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</si>
  <si>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</si>
  <si>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</si>
  <si>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</si>
  <si>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</si>
  <si>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</si>
  <si>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</si>
  <si>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</si>
  <si>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</si>
  <si>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</si>
  <si>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</si>
  <si>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</si>
  <si>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</si>
  <si>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</si>
  <si>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</si>
  <si>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</si>
  <si>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</si>
  <si>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</si>
  <si>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</si>
  <si>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</si>
  <si>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</si>
  <si>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</si>
  <si>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</si>
  <si>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</si>
  <si>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</si>
  <si>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</si>
  <si>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</si>
  <si>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</si>
  <si>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</si>
  <si>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</si>
  <si>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</si>
  <si>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</si>
  <si>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</si>
  <si>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</si>
  <si>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</si>
  <si>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</si>
  <si>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</si>
  <si>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</si>
  <si>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</si>
  <si>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</si>
  <si>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</si>
  <si>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</si>
  <si>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</si>
  <si>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</si>
  <si>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</si>
  <si>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</si>
  <si>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</si>
  <si>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</si>
  <si>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</si>
  <si>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</si>
  <si>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</si>
  <si>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</si>
  <si>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</si>
  <si>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</si>
  <si>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</si>
  <si>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</si>
  <si>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</si>
  <si>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</si>
  <si>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</si>
  <si>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</si>
  <si>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</si>
  <si>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</si>
  <si>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</si>
  <si>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</si>
  <si>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</si>
  <si>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</si>
  <si>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</si>
  <si>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</si>
  <si>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</si>
  <si>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</si>
  <si>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</si>
  <si>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</si>
  <si>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</si>
  <si>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</si>
  <si>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</si>
  <si>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</si>
  <si>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</si>
  <si>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</si>
  <si>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</si>
  <si>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</si>
  <si>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</si>
  <si>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</si>
  <si>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</si>
  <si>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</si>
  <si>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</si>
  <si>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</si>
  <si>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</si>
  <si>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</si>
  <si>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</si>
  <si>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</si>
  <si>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</si>
  <si>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</si>
  <si>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</si>
  <si>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</si>
  <si>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</si>
  <si>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</si>
  <si>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</si>
  <si>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</si>
  <si>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</si>
  <si>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</si>
  <si>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</si>
  <si>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</si>
  <si>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</si>
  <si>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</si>
  <si>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</si>
  <si>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</si>
  <si>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</si>
  <si>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</si>
  <si>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</si>
  <si>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</si>
  <si>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</si>
  <si>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</si>
  <si>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</si>
  <si>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</si>
  <si>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</si>
  <si>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</si>
  <si>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</si>
  <si>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</si>
  <si>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</si>
  <si>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</si>
  <si>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</si>
  <si>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</si>
  <si>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</si>
  <si>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</si>
  <si>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</si>
  <si>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</si>
  <si>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</si>
  <si>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</si>
  <si>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</si>
  <si>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</si>
  <si>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</si>
  <si>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</si>
  <si>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</si>
  <si>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</si>
  <si>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</si>
  <si>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</si>
  <si>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</si>
  <si>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</si>
  <si>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</si>
  <si>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</si>
  <si>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</si>
  <si>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</si>
  <si>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</si>
  <si>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</si>
  <si>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</si>
  <si>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</si>
  <si>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</si>
  <si>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</si>
  <si>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</si>
  <si>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</si>
  <si>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</si>
  <si>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</si>
  <si>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</si>
  <si>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</si>
  <si>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</si>
  <si>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</si>
  <si>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</si>
  <si>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</si>
  <si>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</si>
  <si>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</si>
  <si>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</si>
  <si>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</si>
  <si>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</si>
  <si>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</si>
  <si>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</si>
  <si>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</si>
  <si>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</si>
  <si>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</si>
  <si>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</si>
  <si>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</si>
  <si>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</si>
  <si>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</si>
  <si>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</si>
  <si>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</si>
  <si>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</si>
  <si>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</si>
  <si>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</si>
  <si>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</si>
  <si>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</si>
  <si>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</si>
  <si>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</si>
  <si>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</si>
  <si>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</si>
  <si>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</si>
  <si>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</si>
  <si>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</si>
  <si>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</si>
  <si>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</si>
  <si>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</si>
  <si>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</si>
  <si>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</si>
  <si>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</si>
  <si>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</si>
  <si>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</si>
  <si>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</si>
  <si>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</si>
  <si>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</si>
  <si>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</si>
  <si>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</si>
  <si>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</si>
  <si>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</si>
  <si>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</si>
  <si>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</si>
  <si>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</si>
  <si>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</si>
  <si>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</si>
  <si>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</si>
  <si>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</si>
  <si>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</si>
  <si>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</si>
  <si>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</si>
  <si>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</si>
  <si>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</si>
  <si>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</si>
  <si>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</si>
  <si>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</si>
  <si>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</si>
  <si>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</si>
  <si>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</si>
  <si>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</si>
  <si>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</si>
  <si>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</si>
  <si>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</si>
  <si>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</si>
  <si>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</si>
  <si>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</si>
  <si>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</si>
  <si>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</si>
  <si>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</si>
  <si>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</si>
  <si>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</si>
  <si>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</si>
  <si>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</si>
  <si>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</si>
  <si>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</si>
  <si>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</si>
  <si>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</si>
  <si>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</si>
  <si>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</si>
  <si>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</si>
  <si>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</si>
  <si>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</si>
  <si>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</si>
  <si>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</si>
  <si>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</si>
  <si>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</si>
  <si>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</si>
  <si>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</si>
  <si>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</si>
  <si>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</si>
  <si>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</si>
  <si>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</si>
  <si>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</si>
  <si>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</si>
  <si>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</si>
  <si>
    <t>2021-44-44001402020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</si>
</sst>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2" t="s">
        <v>696</v>
      </c>
      <c r="I15" s="32" t="s">
        <v>2624</v>
      </c>
      <c r="J15" s="107"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241"/>
      <c r="I20" s="147" t="s">
        <v>1154</v>
      </c>
      <c r="J20" s="148" t="s">
        <v>707</v>
      </c>
      <c r="K20" s="149">
        <v>7569204000</v>
      </c>
      <c r="L20" s="150">
        <v>44228</v>
      </c>
      <c r="M20" s="150">
        <v>44561</v>
      </c>
      <c r="N20" s="133">
        <f>+(M20-L20)/30</f>
        <v>11.1</v>
      </c>
      <c r="O20" s="136"/>
      <c r="U20" s="132"/>
      <c r="V20" s="104">
        <f ca="1">NOW()</f>
        <v>44194.778029861111</v>
      </c>
      <c r="W20" s="104">
        <f ca="1">NOW()</f>
        <v>44194.778029861111</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APALANCHI</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40924</v>
      </c>
      <c r="F48" s="143">
        <v>41273</v>
      </c>
      <c r="G48" s="158">
        <f>IF(AND(E48&lt;&gt;"",F48&lt;&gt;""),((F48-E48)/30),"")</f>
        <v>11.633333333333333</v>
      </c>
      <c r="H48" s="120" t="s">
        <v>2678</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2679</v>
      </c>
      <c r="E49" s="143">
        <v>41052</v>
      </c>
      <c r="F49" s="143">
        <v>41274</v>
      </c>
      <c r="G49" s="158">
        <f t="shared" ref="G49:G50" si="2">IF(AND(E49&lt;&gt;"",F49&lt;&gt;""),((F49-E49)/30),"")</f>
        <v>7.4</v>
      </c>
      <c r="H49" s="118" t="s">
        <v>2681</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2682</v>
      </c>
      <c r="E50" s="143">
        <v>41988</v>
      </c>
      <c r="F50" s="143">
        <v>42277</v>
      </c>
      <c r="G50" s="158">
        <f t="shared" si="2"/>
        <v>9.6333333333333329</v>
      </c>
      <c r="H50" s="120" t="s">
        <v>2683</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2680</v>
      </c>
      <c r="E51" s="143">
        <v>42553</v>
      </c>
      <c r="F51" s="143">
        <v>42719</v>
      </c>
      <c r="G51" s="158">
        <f t="shared" ref="G51:G107" si="3">IF(AND(E51&lt;&gt;"",F51&lt;&gt;""),((F51-E51)/30),"")</f>
        <v>5.5333333333333332</v>
      </c>
      <c r="H51" s="118" t="s">
        <v>2684</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2686</v>
      </c>
      <c r="C52" s="111" t="s">
        <v>31</v>
      </c>
      <c r="D52" s="119" t="s">
        <v>2685</v>
      </c>
      <c r="E52" s="143">
        <v>42770</v>
      </c>
      <c r="F52" s="143">
        <v>42982</v>
      </c>
      <c r="G52" s="158">
        <f t="shared" si="3"/>
        <v>7.0666666666666664</v>
      </c>
      <c r="H52" s="120" t="s">
        <v>2687</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2689</v>
      </c>
      <c r="C53" s="111" t="s">
        <v>32</v>
      </c>
      <c r="D53" s="119" t="s">
        <v>2688</v>
      </c>
      <c r="E53" s="143">
        <v>42917</v>
      </c>
      <c r="F53" s="143">
        <v>43069</v>
      </c>
      <c r="G53" s="158">
        <f t="shared" si="3"/>
        <v>5.0666666666666664</v>
      </c>
      <c r="H53" s="120" t="s">
        <v>2690</v>
      </c>
      <c r="I53" s="112" t="s">
        <v>1154</v>
      </c>
      <c r="J53" s="112" t="s">
        <v>706</v>
      </c>
      <c r="K53" s="121">
        <v>19523865</v>
      </c>
      <c r="L53" s="114" t="s">
        <v>1148</v>
      </c>
      <c r="M53" s="116">
        <v>1</v>
      </c>
      <c r="N53" s="114" t="s">
        <v>1151</v>
      </c>
      <c r="O53" s="114" t="s">
        <v>2691</v>
      </c>
      <c r="P53" s="78"/>
    </row>
    <row r="54" spans="1:16" s="7" customFormat="1" ht="24.75" customHeight="1" outlineLevel="1" x14ac:dyDescent="0.25">
      <c r="A54" s="142">
        <v>7</v>
      </c>
      <c r="B54" s="110" t="s">
        <v>2693</v>
      </c>
      <c r="C54" s="111" t="s">
        <v>32</v>
      </c>
      <c r="D54" s="119" t="s">
        <v>2692</v>
      </c>
      <c r="E54" s="143">
        <v>43164</v>
      </c>
      <c r="F54" s="143">
        <v>43399</v>
      </c>
      <c r="G54" s="158">
        <f t="shared" si="3"/>
        <v>7.833333333333333</v>
      </c>
      <c r="H54" s="118" t="s">
        <v>2694</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2696</v>
      </c>
      <c r="C55" s="111" t="s">
        <v>32</v>
      </c>
      <c r="D55" s="119" t="s">
        <v>2695</v>
      </c>
      <c r="E55" s="143">
        <v>43480</v>
      </c>
      <c r="F55" s="143">
        <v>43809</v>
      </c>
      <c r="G55" s="158">
        <f t="shared" si="3"/>
        <v>10.966666666666667</v>
      </c>
      <c r="H55" s="120" t="s">
        <v>2697</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2698</v>
      </c>
      <c r="E114" s="143">
        <v>43889</v>
      </c>
      <c r="F114" s="143">
        <v>44196</v>
      </c>
      <c r="G114" s="158">
        <f>IF(AND(E114&lt;&gt;"",F114&lt;&gt;""),((F114-E114)/30),"")</f>
        <v>10.233333333333333</v>
      </c>
      <c r="H114" s="120" t="s">
        <v>2699</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2700</v>
      </c>
      <c r="E115" s="143">
        <v>43925</v>
      </c>
      <c r="F115" s="143">
        <v>44196</v>
      </c>
      <c r="G115" s="158">
        <f t="shared" ref="G115:G116" si="4">IF(AND(E115&lt;&gt;"",F115&lt;&gt;""),((F115-E115)/30),"")</f>
        <v>9.0333333333333332</v>
      </c>
      <c r="H115" s="120" t="s">
        <v>2699</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0.01</v>
      </c>
      <c r="G179" s="163">
        <f>IF(F179&gt;0,SUM(E179+F179),"")</f>
        <v>0.03</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227076120</v>
      </c>
      <c r="F185" s="91"/>
      <c r="G185" s="92"/>
      <c r="H185" s="87"/>
      <c r="I185" s="89" t="s">
        <v>2627</v>
      </c>
      <c r="J185" s="164">
        <f>+SUM(M179:M183)</f>
        <v>0.02</v>
      </c>
      <c r="K185" s="234" t="s">
        <v>2628</v>
      </c>
      <c r="L185" s="234"/>
      <c r="M185" s="93">
        <f>+J185*(SUM(K20:K35))</f>
        <v>151384080</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2701</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2702</v>
      </c>
      <c r="D211" s="21"/>
      <c r="G211" s="27" t="s">
        <v>2620</v>
      </c>
      <c r="H211" s="146" t="s">
        <v>2703</v>
      </c>
      <c r="J211" s="27" t="s">
        <v>2622</v>
      </c>
      <c r="K211" s="146" t="s">
        <v>2706</v>
      </c>
      <c r="L211" s="21"/>
      <c r="M211" s="21"/>
      <c r="N211" s="21"/>
      <c r="O211" s="8"/>
    </row>
    <row r="212" spans="1:15" x14ac:dyDescent="0.25">
      <c r="A212" s="9"/>
      <c r="B212" s="27" t="s">
        <v>2619</v>
      </c>
      <c r="C212" s="145" t="s">
        <v>2701</v>
      </c>
      <c r="D212" s="21"/>
      <c r="G212" s="27" t="s">
        <v>2621</v>
      </c>
      <c r="H212" s="146" t="s">
        <v>2704</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2020-12-29T23:40:43Z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