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SONDER\2021-15-10000377\"/>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751"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<sst xmlns="http://schemas.openxmlformats.org/spreadsheetml/2006/main" count="5364" uniqueCount="2744">
  <si>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</si>
  <si>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</si>
  <si>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</si>
  <si>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</si>
  <si>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</si>
  <si>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</si>
  <si>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</si>
  <si>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</si>
  <si>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</si>
  <si>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</si>
  <si>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</si>
  <si>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</si>
  <si>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</si>
  <si>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</si>
  <si>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</si>
  <si>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</si>
  <si>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</si>
  <si>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</si>
  <si>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</si>
  <si>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</si>
  <si>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</si>
  <si>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</si>
  <si>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</si>
  <si>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</si>
  <si>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</si>
  <si>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</si>
  <si>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</si>
  <si>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</si>
  <si>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</si>
  <si>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</si>
  <si>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</si>
  <si>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</si>
  <si>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</si>
  <si>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</si>
  <si>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</si>
  <si>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</si>
  <si>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</si>
  <si>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</si>
  <si>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</si>
  <si>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</si>
  <si>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</si>
  <si>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</si>
  <si>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</si>
  <si>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</si>
  <si>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</si>
  <si>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</si>
  <si>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</si>
  <si>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</si>
  <si>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</si>
  <si>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</si>
  <si>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</si>
  <si>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</si>
  <si>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</si>
  <si>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</si>
  <si>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</si>
  <si>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</si>
  <si>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</si>
  <si>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</si>
  <si>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</si>
  <si>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</si>
  <si>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</si>
  <si>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</si>
  <si>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</si>
  <si>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</si>
  <si>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</si>
  <si>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</si>
  <si>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</si>
  <si>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</si>
  <si>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</si>
  <si>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</si>
  <si>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</si>
  <si>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</si>
  <si>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</si>
  <si>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</si>
  <si>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</si>
  <si>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</si>
  <si>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</si>
  <si>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</si>
  <si>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</si>
  <si>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</si>
  <si>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</si>
  <si>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</si>
  <si>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</si>
  <si>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</si>
  <si>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</si>
  <si>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</si>
  <si>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</si>
  <si>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</si>
  <si>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</si>
  <si>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</si>
  <si>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</si>
  <si>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</si>
  <si>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</si>
  <si>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</si>
  <si>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</si>
  <si>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</si>
  <si>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</si>
  <si>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</si>
  <si>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</si>
  <si>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</si>
  <si>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</si>
  <si>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</si>
  <si>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</si>
  <si>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</si>
  <si>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</si>
  <si>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</si>
  <si>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</si>
  <si>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</si>
  <si>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</si>
  <si>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</si>
  <si>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</si>
  <si>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</si>
  <si>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</si>
  <si>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</si>
  <si>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</si>
  <si>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</si>
  <si>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</si>
  <si>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</si>
  <si>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</si>
  <si>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</si>
  <si>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</si>
  <si>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</si>
  <si>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</si>
  <si>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</si>
  <si>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</si>
  <si>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</si>
  <si>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</si>
  <si>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</si>
  <si>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</si>
  <si>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</si>
  <si>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</si>
  <si>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</si>
  <si>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</si>
  <si>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</si>
  <si>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</si>
  <si>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</si>
  <si>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</si>
  <si>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</si>
  <si>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</si>
  <si>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</si>
  <si>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</si>
  <si>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</si>
  <si>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</si>
  <si>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</si>
  <si>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</si>
  <si>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</si>
  <si>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</si>
  <si>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</si>
  <si>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</si>
  <si>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</si>
  <si>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</si>
  <si>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</si>
  <si>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</si>
  <si>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</si>
  <si>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</si>
  <si>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</si>
  <si>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</si>
  <si>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</si>
  <si>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</si>
  <si>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</si>
  <si>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</si>
  <si>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</si>
  <si>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</si>
  <si>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</si>
  <si>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</si>
  <si>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</si>
  <si>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</si>
  <si>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</si>
  <si>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</si>
  <si>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</si>
  <si>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</si>
  <si>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</si>
  <si>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</si>
  <si>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</si>
  <si>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</si>
  <si>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</si>
  <si>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</si>
  <si>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</si>
  <si>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</si>
  <si>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</si>
  <si>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</si>
  <si>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</si>
  <si>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</si>
  <si>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</si>
  <si>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</si>
  <si>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</si>
  <si>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</si>
  <si>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</si>
  <si>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</si>
  <si>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</si>
  <si>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</si>
  <si>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</si>
  <si>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</si>
  <si>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</si>
  <si>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</si>
  <si>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</si>
  <si>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</si>
  <si>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</si>
  <si>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</si>
  <si>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</si>
  <si>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</si>
  <si>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</si>
  <si>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</si>
  <si>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</si>
  <si>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</si>
  <si>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</si>
  <si>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</si>
  <si>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</si>
  <si>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</si>
  <si>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</si>
  <si>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</si>
  <si>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</si>
  <si>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</si>
  <si>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</si>
  <si>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</si>
  <si>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</si>
  <si>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</si>
  <si>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</si>
  <si>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</si>
  <si>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</si>
  <si>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</si>
  <si>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</si>
  <si>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</si>
  <si>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</si>
  <si>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</si>
  <si>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</si>
  <si>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</si>
  <si>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</si>
  <si>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</si>
  <si>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</si>
  <si>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</si>
  <si>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</si>
  <si>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</si>
  <si>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</si>
  <si>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</si>
  <si>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</si>
  <si>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</si>
  <si>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</si>
  <si>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</si>
  <si>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</si>
  <si>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</si>
  <si>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</si>
  <si>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</si>
  <si>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</si>
  <si>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</si>
  <si>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</si>
  <si>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</si>
  <si>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</si>
  <si>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</si>
  <si>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</si>
  <si>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</si>
  <si>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</si>
  <si>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</si>
  <si>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</si>
  <si>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</si>
  <si>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</si>
  <si>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</si>
  <si>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</si>
  <si>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</si>
  <si>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</si>
  <si>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</si>
  <si>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</si>
  <si>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</si>
  <si>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</si>
  <si>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</si>
  <si>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</si>
  <si>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</si>
  <si>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</si>
  <si>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</si>
  <si>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</si>
  <si>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</si>
  <si>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</si>
  <si>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</si>
  <si>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</si>
  <si>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</si>
  <si>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</si>
  <si>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</si>
  <si>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</si>
  <si>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</si>
  <si>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</si>
  <si>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</si>
  <si>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</si>
  <si>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</si>
  <si>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</si>
  <si>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</si>
  <si>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</si>
  <si>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</si>
  <si>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</si>
  <si>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</si>
  <si>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</si>
  <si>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</si>
  <si>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</si>
  <si>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</si>
  <si>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</si>
  <si>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</si>
  <si>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</si>
  <si>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</si>
  <si>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</si>
  <si>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</si>
  <si>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</si>
  <si>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</si>
  <si>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</si>
  <si>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</si>
  <si>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</si>
  <si>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</si>
  <si>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</si>
  <si>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</si>
  <si>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</si>
  <si>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</si>
  <si>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</si>
  <si>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</si>
  <si>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</si>
  <si>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</si>
  <si>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</si>
  <si>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</si>
  <si>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</si>
  <si>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</si>
  <si>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</si>
  <si>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</si>
  <si>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</si>
  <si>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</si>
  <si>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</si>
  <si>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</si>
  <si>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</si>
  <si>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</si>
  <si>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</si>
  <si>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</si>
  <si>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</si>
  <si>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</si>
  <si>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</si>
  <si>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</si>
  <si>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</si>
  <si>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</si>
  <si>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</si>
  <si>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</si>
  <si>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</si>
  <si>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</si>
  <si>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</si>
  <si>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</si>
  <si>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</si>
  <si>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</si>
  <si>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</si>
  <si>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</si>
  <si>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</si>
  <si>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</si>
  <si>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</si>
  <si>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</si>
  <si>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</si>
  <si>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</si>
  <si>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</si>
  <si>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</si>
  <si>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</si>
  <si>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</si>
  <si>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</si>
  <si>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</si>
  <si>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</si>
  <si>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</si>
  <si>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</si>
  <si>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</si>
  <si>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</si>
  <si>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</si>
  <si>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</si>
  <si>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</si>
  <si>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</si>
  <si>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</si>
  <si>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</si>
  <si>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</si>
  <si>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</si>
  <si>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</si>
  <si>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</si>
  <si>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</si>
  <si>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</si>
  <si>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</si>
  <si>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</si>
  <si>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</si>
  <si>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</si>
  <si>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</si>
  <si>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</si>
  <si>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</si>
  <si>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</si>
  <si>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</si>
  <si>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</si>
  <si>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</si>
  <si>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</si>
  <si>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</si>
  <si>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</si>
  <si>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</si>
  <si>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</si>
  <si>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</si>
  <si>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</si>
  <si>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</si>
  <si>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</si>
  <si>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</si>
  <si>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</si>
  <si>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</si>
  <si>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</si>
  <si>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</si>
  <si>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</si>
  <si>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</si>
  <si>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</si>
  <si>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</si>
  <si>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</si>
  <si>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</si>
  <si>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</si>
  <si>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</si>
  <si>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</si>
  <si>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</si>
  <si>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</si>
  <si>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</si>
  <si>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</si>
  <si>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</si>
  <si>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</si>
  <si>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</si>
  <si>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</si>
  <si>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</si>
  <si>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</si>
  <si>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</si>
  <si>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</si>
  <si>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</si>
  <si>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</si>
  <si>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</si>
  <si>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</si>
  <si>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</si>
  <si>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</si>
  <si>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</si>
  <si>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</si>
  <si>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</si>
  <si>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</si>
  <si>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</si>
  <si>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</si>
  <si>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</si>
  <si>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</si>
  <si>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</si>
  <si>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</si>
  <si>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</si>
  <si>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</si>
  <si>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</si>
  <si>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</si>
  <si>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</si>
  <si>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</si>
  <si>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</si>
  <si>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</si>
  <si>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</si>
  <si>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</si>
  <si>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</si>
  <si>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</si>
  <si>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</si>
  <si>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</si>
  <si>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</si>
  <si>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</si>
  <si>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</si>
  <si>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</si>
  <si>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</si>
  <si>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</si>
  <si>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</si>
  <si>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</si>
  <si>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</si>
  <si>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</si>
  <si>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</si>
  <si>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</si>
  <si>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</si>
  <si>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</si>
  <si>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</si>
  <si>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</si>
  <si>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</si>
  <si>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</si>
  <si>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</si>
  <si>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</si>
  <si>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</si>
  <si>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</si>
  <si>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</si>
  <si>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</si>
  <si>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</si>
  <si>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</si>
  <si>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</si>
  <si>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</si>
  <si>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</si>
  <si>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</si>
  <si>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</si>
  <si>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</si>
  <si>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</si>
  <si>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</si>
  <si>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</si>
  <si>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</si>
  <si>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</si>
  <si>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</si>
  <si>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</si>
  <si>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</si>
  <si>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</si>
  <si>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</si>
  <si>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</si>
  <si>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</si>
  <si>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</si>
  <si>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</si>
  <si>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</si>
  <si>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</si>
  <si>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</si>
  <si>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</si>
  <si>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</si>
  <si>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</si>
  <si>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</si>
  <si>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</si>
  <si>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</si>
  <si>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</si>
  <si>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</si>
  <si>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</si>
  <si>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</si>
  <si>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</si>
  <si>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</si>
  <si>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</si>
  <si>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</si>
  <si>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</si>
  <si>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</si>
  <si>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</si>
  <si>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</si>
  <si>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</si>
  <si>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</si>
  <si>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</si>
  <si>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</si>
  <si>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</si>
  <si>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</si>
  <si>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</si>
  <si>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</si>
  <si>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</si>
  <si>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</si>
  <si>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</si>
  <si>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</si>
  <si>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</si>
  <si>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</si>
  <si>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</si>
  <si>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</si>
  <si>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</si>
  <si>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</si>
  <si>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</si>
  <si>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</si>
  <si>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</si>
  <si>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</si>
  <si>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</si>
  <si>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</si>
  <si>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</si>
  <si>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</si>
  <si>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</si>
  <si>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</si>
  <si>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</si>
  <si>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</si>
  <si>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</si>
  <si>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</si>
  <si>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</si>
  <si>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</si>
  <si>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</si>
  <si>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</si>
  <si>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</si>
  <si>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</si>
  <si>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</si>
  <si>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</si>
  <si>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</si>
  <si>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</si>
  <si>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</si>
  <si>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</si>
  <si>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</si>
  <si>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</si>
  <si>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</si>
  <si>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</si>
  <si>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</si>
  <si>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</si>
  <si>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</si>
  <si>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</si>
  <si>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</si>
  <si>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</si>
  <si>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</si>
  <si>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</si>
  <si>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</si>
  <si>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</si>
  <si>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</si>
  <si>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</si>
  <si>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</si>
  <si>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</si>
  <si>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</si>
  <si>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</si>
  <si>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</si>
  <si>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</si>
  <si>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</si>
  <si>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</si>
  <si>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</si>
  <si>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</si>
  <si>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</si>
  <si>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</si>
  <si>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</si>
  <si>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</si>
  <si>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</si>
  <si>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</si>
  <si>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</si>
  <si>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</si>
  <si>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</si>
  <si>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</si>
  <si>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</si>
  <si>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</si>
  <si>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</si>
  <si>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</si>
  <si>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</si>
  <si>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</si>
  <si>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</si>
  <si>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</si>
  <si>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</si>
  <si>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</si>
  <si>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</si>
  <si>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</si>
  <si>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</si>
  <si>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</si>
  <si>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</si>
  <si>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</si>
  <si>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</si>
  <si>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</si>
  <si>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</si>
  <si>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</si>
  <si>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</si>
  <si>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</si>
  <si>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</si>
  <si>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</si>
  <si>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</si>
  <si>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</si>
  <si>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</si>
  <si>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</si>
  <si>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</si>
  <si>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</si>
  <si>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</si>
  <si>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</si>
  <si>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</si>
  <si>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</si>
  <si>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</si>
  <si>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</si>
  <si>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</si>
  <si>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</si>
  <si>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</si>
  <si>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</si>
  <si>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</si>
  <si>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</si>
  <si>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</si>
  <si>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</si>
  <si>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</si>
  <si>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</si>
  <si>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</si>
  <si>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</si>
  <si>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</si>
  <si>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</si>
  <si>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</si>
  <si>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</si>
  <si>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</si>
  <si>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</si>
  <si>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</si>
  <si>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</si>
  <si>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</si>
  <si>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</si>
  <si>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</si>
  <si>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</si>
  <si>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</si>
  <si>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</si>
  <si>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</si>
  <si>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</si>
  <si>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</si>
  <si>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</si>
  <si>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</si>
  <si>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</si>
  <si>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</si>
  <si>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</si>
  <si>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</si>
  <si>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</si>
  <si>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</si>
  <si>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</si>
  <si>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</si>
  <si>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</si>
  <si>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</si>
  <si>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</si>
  <si>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</si>
  <si>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</si>
  <si>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</si>
  <si>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</si>
  <si>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</si>
  <si>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</si>
  <si>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</si>
  <si>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</si>
  <si>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</si>
  <si>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</si>
  <si>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</si>
  <si>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</si>
  <si>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</si>
  <si>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</si>
  <si>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</si>
  <si>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</si>
  <si>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</si>
  <si>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</si>
  <si>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</si>
  <si>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</si>
  <si>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</si>
  <si>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</si>
  <si>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</si>
  <si>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</si>
  <si>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</si>
  <si>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</si>
  <si>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</si>
  <si>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</si>
  <si>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</si>
  <si>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</si>
  <si>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</si>
  <si>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</si>
  <si>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</si>
  <si>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</si>
  <si>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</si>
  <si>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</si>
  <si>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</si>
  <si>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</si>
  <si>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</si>
  <si>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</si>
  <si>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</si>
  <si>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</si>
  <si>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</si>
  <si>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</si>
  <si>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</si>
  <si>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</si>
  <si>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</si>
  <si>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</si>
  <si>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</si>
  <si>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</si>
  <si>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</si>
  <si>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</si>
  <si>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</si>
  <si>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</si>
  <si>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</si>
  <si>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</si>
  <si>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</si>
  <si>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</si>
  <si>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</si>
  <si>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</si>
  <si>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</si>
  <si>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</si>
  <si>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</si>
  <si>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</si>
  <si>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</si>
  <si>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</si>
  <si>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</si>
  <si>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</si>
  <si>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</si>
  <si>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</si>
  <si>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</si>
  <si>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</si>
  <si>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</si>
  <si>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</si>
  <si>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</si>
  <si>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</si>
  <si>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</si>
  <si>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</si>
  <si>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</si>
  <si>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</si>
  <si>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</si>
  <si>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</si>
  <si>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</si>
  <si>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</si>
  <si>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</si>
  <si>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</si>
  <si>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</si>
  <si>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</si>
  <si>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</si>
  <si>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</si>
  <si>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</si>
  <si>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</si>
  <si>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</si>
  <si>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</si>
  <si>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</si>
  <si>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</si>
  <si>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</si>
  <si>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</si>
  <si>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</si>
  <si>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</si>
  <si>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</si>
  <si>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</si>
  <si>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</si>
  <si>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</si>
  <si>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</si>
  <si>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</si>
  <si>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</si>
  <si>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</si>
  <si>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</si>
  <si>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</si>
  <si>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</si>
  <si>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</si>
  <si>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</si>
  <si>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</si>
  <si>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</si>
  <si>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</si>
  <si>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</si>
  <si>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</si>
  <si>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</si>
  <si>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</si>
  <si>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</si>
  <si>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</si>
  <si>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</si>
  <si>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</si>
  <si>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</si>
  <si>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</si>
  <si>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</si>
  <si>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</si>
  <si>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</si>
  <si>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</si>
  <si>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</si>
  <si>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</si>
  <si>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</si>
  <si>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</si>
  <si>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</si>
  <si>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</si>
  <si>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</si>
  <si>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</si>
  <si>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</si>
  <si>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</si>
  <si>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</si>
  <si>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</si>
  <si>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</si>
  <si>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</si>
  <si>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</si>
  <si>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</si>
  <si>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</si>
  <si>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</si>
  <si>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</si>
  <si>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</si>
  <si>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</si>
  <si>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</si>
  <si>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</si>
  <si>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</si>
  <si>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</si>
  <si>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</si>
  <si>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</si>
  <si>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</si>
  <si>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</si>
  <si>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</si>
  <si>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</si>
  <si>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</si>
  <si>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</si>
  <si>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</si>
  <si>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</si>
  <si>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</si>
  <si>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</si>
  <si>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</si>
  <si>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</si>
  <si>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</si>
  <si>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</si>
  <si>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</si>
  <si>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</si>
  <si>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</si>
  <si>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</si>
  <si>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</si>
  <si>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</si>
  <si>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</si>
  <si>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</si>
  <si>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</si>
  <si>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</si>
  <si>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</si>
  <si>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</si>
  <si>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</si>
  <si>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</si>
  <si>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</si>
  <si>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</si>
  <si>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</si>
  <si>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</si>
  <si>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</si>
  <si>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</si>
  <si>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</si>
  <si>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</si>
  <si>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</si>
  <si>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</si>
  <si>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</si>
  <si>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</si>
  <si>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</si>
  <si>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</si>
  <si>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</si>
  <si>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</si>
  <si>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</si>
  <si>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</si>
  <si>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</si>
  <si>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</si>
  <si>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</si>
  <si>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</si>
  <si>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</si>
  <si>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</si>
  <si>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</si>
  <si>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</si>
  <si>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</si>
  <si>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</si>
  <si>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</si>
  <si>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</si>
  <si>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</si>
  <si>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</si>
  <si>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</si>
  <si>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</si>
  <si>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</si>
  <si>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</si>
  <si>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</si>
  <si>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</si>
  <si>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</si>
  <si>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</si>
  <si>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</si>
  <si>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</si>
  <si>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</si>
  <si>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</si>
  <si>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</si>
  <si>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</si>
  <si>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</si>
  <si>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</si>
  <si>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</si>
  <si>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</si>
  <si>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</si>
  <si>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</si>
  <si>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</si>
  <si>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</si>
  <si>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</si>
  <si>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</si>
  <si>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</si>
  <si>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</si>
  <si>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</si>
  <si>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</si>
  <si>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</si>
  <si>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</si>
  <si>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</si>
  <si>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</si>
  <si>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</si>
  <si>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</si>
  <si>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</si>
  <si>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</si>
  <si>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</si>
  <si>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</si>
  <si>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</si>
  <si>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</si>
  <si>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</si>
  <si>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</si>
  <si>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</si>
  <si>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</si>
  <si>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</si>
  <si>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</si>
  <si>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</si>
  <si>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</si>
  <si>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</si>
  <si>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</si>
  <si>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</si>
  <si>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</si>
  <si>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</si>
  <si>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</si>
  <si>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</si>
  <si>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</si>
  <si>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</si>
  <si>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</si>
  <si>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</si>
  <si>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</si>
  <si>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</si>
  <si>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</si>
  <si>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</si>
  <si>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</si>
  <si>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</si>
  <si>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</si>
  <si>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</si>
  <si>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</si>
  <si>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</si>
  <si>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</si>
  <si>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</si>
  <si>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</si>
  <si>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</si>
  <si>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</si>
  <si>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</si>
  <si>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</si>
  <si>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</si>
  <si>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</si>
  <si>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</si>
  <si>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</si>
  <si>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</si>
  <si>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</si>
  <si>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</si>
  <si>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</si>
  <si>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</si>
  <si>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</si>
  <si>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</si>
  <si>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</si>
  <si>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</si>
  <si>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</si>
  <si>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</si>
  <si>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</si>
  <si>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</si>
  <si>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</si>
  <si>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</si>
  <si>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</si>
  <si>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</si>
  <si>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</si>
  <si>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</si>
  <si>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</si>
  <si>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</si>
  <si>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</si>
  <si>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</si>
  <si>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</si>
  <si>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</si>
  <si>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</si>
  <si>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</si>
  <si>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</si>
  <si>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</si>
  <si>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</si>
  <si>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</si>
  <si>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</si>
  <si>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</si>
  <si>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</si>
  <si>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</si>
  <si>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</si>
  <si>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</si>
  <si>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</si>
  <si>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</si>
  <si>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</si>
  <si>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</si>
  <si>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</si>
  <si>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</si>
  <si>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</si>
  <si>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</si>
  <si>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</si>
  <si>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</si>
  <si>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</si>
  <si>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</si>
  <si>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</si>
  <si>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</si>
  <si>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</si>
  <si>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</si>
  <si>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</si>
  <si>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</si>
  <si>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</si>
  <si>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</si>
  <si>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</si>
  <si>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</si>
  <si>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</si>
  <si>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</si>
  <si>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</si>
  <si>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</si>
  <si>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</si>
  <si>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</si>
  <si>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</si>
  <si>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</si>
  <si>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</si>
  <si>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</si>
  <si>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</si>
  <si>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</si>
  <si>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</si>
  <si>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</si>
  <si>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</si>
  <si>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</si>
  <si>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</si>
  <si>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</si>
  <si>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</si>
  <si>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</si>
  <si>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</si>
  <si>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</si>
  <si>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</si>
  <si>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</si>
  <si>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</si>
  <si>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</si>
  <si>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</si>
  <si>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</si>
  <si>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</si>
  <si>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</si>
  <si>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</si>
  <si>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</si>
  <si>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</si>
  <si>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</si>
  <si>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</si>
  <si>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</si>
  <si>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</si>
  <si>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</si>
  <si>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</si>
  <si>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</si>
  <si>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</si>
  <si>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</si>
  <si>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</si>
  <si>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</si>
  <si>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</si>
  <si>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</si>
  <si>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</si>
  <si>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</si>
  <si>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</si>
  <si>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</si>
  <si>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</si>
  <si>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</si>
  <si>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</si>
  <si>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</si>
  <si>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</si>
  <si>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</si>
  <si>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</si>
  <si>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</si>
  <si>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</si>
  <si>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</si>
  <si>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</si>
  <si>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</si>
  <si>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</si>
  <si>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</si>
  <si>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</si>
  <si>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</si>
  <si>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</si>
  <si>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</si>
  <si>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</si>
  <si>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</si>
  <si>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</si>
  <si>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</si>
  <si>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</si>
  <si>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</si>
  <si>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</si>
  <si>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</si>
  <si>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</si>
  <si>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</si>
  <si>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</si>
  <si>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</si>
  <si>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</si>
  <si>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</si>
  <si>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</si>
  <si>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</si>
  <si>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</si>
  <si>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</si>
  <si>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</si>
  <si>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</si>
  <si>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</si>
  <si>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</si>
  <si>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</si>
  <si>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</si>
  <si>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</si>
  <si>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</si>
  <si>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</si>
  <si>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</si>
  <si>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</si>
  <si>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</si>
  <si>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</si>
  <si>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</si>
  <si>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</si>
  <si>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</si>
  <si>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</si>
  <si>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</si>
  <si>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</si>
  <si>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</si>
  <si>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</si>
  <si>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</si>
  <si>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</si>
  <si>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</si>
  <si>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</si>
  <si>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</si>
  <si>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</si>
  <si>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</si>
  <si>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</si>
  <si>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</si>
  <si>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</si>
  <si>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</si>
  <si>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</si>
  <si>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</si>
  <si>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</si>
  <si>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</si>
  <si>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</si>
  <si>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</si>
  <si>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</si>
  <si>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</si>
  <si>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</si>
  <si>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</si>
  <si>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</si>
  <si>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</si>
  <si>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</si>
  <si>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</si>
  <si>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</si>
  <si>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</si>
  <si>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</si>
  <si>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</si>
  <si>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</si>
  <si>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</si>
  <si>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</si>
  <si>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</si>
  <si>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</si>
  <si>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</si>
  <si>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</si>
  <si>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</si>
  <si>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</si>
  <si>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</si>
  <si>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</si>
  <si>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</si>
  <si>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</si>
  <si>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</si>
  <si>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</si>
  <si>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</si>
  <si>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</si>
  <si>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</si>
  <si>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</si>
  <si>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</si>
  <si>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</si>
  <si>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</si>
  <si>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</si>
  <si>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</si>
  <si>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</si>
  <si>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</si>
  <si>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</si>
  <si>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</si>
  <si>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</si>
  <si>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</si>
  <si>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</si>
  <si>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</si>
  <si>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</si>
  <si>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</si>
  <si>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</si>
  <si>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</si>
  <si>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</si>
  <si>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</si>
  <si>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</si>
  <si>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</si>
  <si>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</si>
  <si>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</si>
  <si>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</si>
  <si>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</si>
  <si>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</si>
  <si>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</si>
  <si>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</si>
  <si>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</si>
  <si>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</si>
  <si>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</si>
  <si>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</si>
  <si>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</si>
  <si>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</si>
  <si>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</si>
  <si>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</si>
  <si>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</si>
  <si>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</si>
  <si>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</si>
  <si>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</si>
  <si>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</si>
  <si>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</si>
  <si>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</si>
  <si>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</si>
  <si>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</si>
  <si>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</si>
  <si>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</si>
  <si>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</si>
  <si>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</si>
  <si>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</si>
  <si>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</si>
  <si>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</si>
  <si>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</si>
  <si>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</si>
  <si>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</si>
  <si>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</si>
  <si>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</si>
  <si>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</si>
  <si>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</si>
  <si>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</si>
  <si>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</si>
  <si>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</si>
  <si>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</si>
  <si>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</si>
  <si>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</si>
  <si>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</si>
  <si>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</si>
  <si>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</si>
  <si>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</si>
  <si>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</si>
  <si>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</si>
  <si>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</si>
  <si>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</si>
  <si>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</si>
  <si>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</si>
  <si>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</si>
  <si>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</si>
  <si>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</si>
  <si>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</si>
  <si>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</si>
  <si>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</si>
  <si>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</si>
  <si>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</si>
  <si>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</si>
  <si>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</si>
  <si>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</si>
  <si>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</si>
  <si>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</si>
  <si>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</si>
  <si>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</si>
  <si>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</si>
  <si>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</si>
  <si>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</si>
  <si>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</si>
  <si>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</si>
  <si>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</si>
  <si>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</si>
  <si>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</si>
  <si>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</si>
  <si>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</si>
  <si>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</si>
  <si>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</si>
  <si>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</si>
  <si>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</si>
  <si>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</si>
  <si>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</si>
  <si>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</si>
  <si>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</si>
  <si>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</si>
  <si>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</si>
  <si>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</si>
  <si>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</si>
  <si>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</si>
  <si>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</si>
  <si>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</si>
  <si>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</si>
  <si>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</si>
  <si>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</si>
  <si>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</si>
  <si>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</si>
  <si>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</si>
  <si>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</si>
  <si>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</si>
  <si>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</si>
  <si>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</si>
  <si>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</si>
  <si>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</si>
  <si>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</si>
  <si>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</si>
  <si>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</si>
  <si>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</si>
  <si>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</si>
  <si>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</si>
  <si>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</si>
  <si>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</si>
  <si>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</si>
  <si>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</si>
  <si>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</si>
  <si>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</si>
  <si>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</si>
  <si>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</si>
  <si>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</si>
  <si>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</si>
  <si>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</si>
  <si>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</si>
  <si>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</si>
  <si>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</si>
  <si>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</si>
  <si>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</si>
  <si>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</si>
  <si>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</si>
  <si>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</si>
  <si>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</si>
  <si>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</si>
  <si>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</si>
  <si>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</si>
  <si>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</si>
  <si>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</si>
  <si>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</si>
  <si>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</si>
  <si>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</si>
  <si>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</si>
  <si>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</si>
  <si>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</si>
  <si>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</si>
  <si>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</si>
  <si>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</si>
  <si>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</si>
  <si>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</si>
  <si>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</si>
  <si>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</si>
  <si>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</si>
  <si>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</si>
  <si>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</si>
  <si>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</si>
  <si>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</si>
  <si>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</si>
  <si>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</si>
  <si>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</si>
  <si>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</si>
  <si>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</si>
  <si>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</si>
  <si>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</si>
  <si>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</si>
  <si>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</si>
  <si>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</si>
  <si>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</si>
  <si>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</si>
  <si>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</si>
  <si>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</si>
  <si>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</si>
  <si>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</si>
  <si>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</si>
  <si>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</si>
  <si>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</si>
  <si>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</si>
  <si>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</si>
  <si>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</si>
  <si>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</si>
  <si>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</si>
  <si>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</si>
  <si>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</si>
  <si>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</si>
  <si>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</si>
  <si>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</si>
  <si>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</si>
  <si>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</si>
  <si>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</si>
  <si>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</si>
  <si>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</si>
  <si>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</si>
  <si>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</si>
  <si>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</si>
  <si>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</si>
  <si>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</si>
  <si>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</si>
  <si>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</si>
  <si>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</si>
  <si>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</si>
  <si>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</si>
  <si>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</si>
  <si>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</si>
  <si>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</si>
  <si>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</si>
  <si>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</si>
  <si>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</si>
  <si>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</si>
  <si>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</si>
  <si>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</si>
  <si>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</si>
  <si>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</si>
  <si>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</si>
  <si>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</si>
  <si>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</si>
  <si>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</si>
  <si>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</si>
  <si>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</si>
  <si>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</si>
  <si>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</si>
  <si>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</si>
  <si>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</si>
  <si>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</si>
  <si>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</si>
  <si>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</si>
  <si>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</si>
  <si>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</si>
  <si>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</si>
  <si>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</si>
  <si>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</si>
  <si>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</si>
  <si>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</si>
  <si>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</si>
  <si>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</si>
  <si>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</si>
  <si>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</si>
  <si>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</si>
  <si>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</si>
  <si>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</si>
  <si>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</si>
  <si>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</si>
  <si>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</si>
  <si>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</si>
  <si>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</si>
  <si>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</si>
  <si>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</si>
  <si>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</si>
  <si>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</si>
  <si>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</si>
  <si>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</si>
  <si>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</si>
  <si>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</si>
  <si>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</si>
  <si>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</si>
  <si>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</si>
  <si>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</si>
  <si>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</si>
  <si>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</si>
  <si>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</si>
  <si>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</si>
  <si>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</si>
  <si>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</si>
  <si>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</si>
  <si>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</si>
  <si>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</si>
  <si>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</si>
  <si>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</si>
  <si>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</si>
  <si>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</si>
  <si>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</si>
  <si>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</si>
  <si>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</si>
  <si>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</si>
  <si>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</si>
  <si>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</si>
  <si>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</si>
  <si>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</si>
  <si>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</si>
  <si>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</si>
  <si>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</si>
  <si>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</si>
  <si>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</si>
  <si>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</si>
  <si>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</si>
  <si>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</si>
  <si>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</si>
  <si>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</si>
  <si>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</si>
  <si>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</si>
  <si>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</si>
  <si>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</si>
  <si>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</si>
  <si>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</si>
  <si>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</si>
  <si>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</si>
  <si>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</si>
  <si>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</si>
  <si>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</si>
  <si>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</si>
  <si>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</si>
  <si>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</si>
  <si>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</si>
  <si>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</si>
  <si>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</si>
  <si>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</si>
  <si>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</si>
  <si>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</si>
  <si>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</si>
  <si>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</si>
  <si>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</si>
  <si>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</si>
  <si>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</si>
  <si>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</si>
  <si>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</si>
  <si>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</si>
  <si>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</si>
  <si>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</si>
  <si>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</si>
  <si>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</si>
  <si>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</si>
  <si>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</si>
  <si>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</si>
  <si>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</si>
  <si>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</si>
  <si>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</si>
  <si>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</si>
  <si>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</si>
  <si>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</si>
  <si>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</si>
  <si>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</si>
  <si>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</si>
  <si>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</si>
  <si>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</si>
  <si>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</si>
  <si>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</si>
  <si>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</si>
  <si>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</si>
  <si>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</si>
  <si>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</si>
  <si>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</si>
  <si>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</si>
  <si>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</si>
  <si>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</si>
  <si>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</si>
  <si>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</si>
  <si>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</si>
  <si>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</si>
  <si>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</si>
  <si>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</si>
  <si>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</si>
  <si>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</si>
  <si>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</si>
  <si>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</si>
  <si>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</si>
  <si>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</si>
  <si>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</si>
  <si>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</si>
  <si>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</si>
  <si>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</si>
  <si>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</si>
  <si>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</si>
  <si>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</si>
  <si>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</si>
  <si>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</si>
  <si>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</si>
  <si>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</si>
  <si>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</si>
  <si>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</si>
  <si>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</si>
  <si>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</si>
  <si>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</si>
  <si>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</si>
  <si>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</si>
  <si>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</si>
  <si>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</si>
  <si>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</si>
  <si>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</si>
  <si>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</si>
  <si>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</si>
  <si>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</si>
  <si>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</si>
  <si>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</si>
  <si>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</si>
  <si>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</si>
  <si>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</si>
  <si>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</si>
  <si>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</si>
  <si>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</si>
  <si>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</si>
  <si>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</si>
  <si>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</si>
  <si>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</si>
  <si>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</si>
  <si>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</si>
  <si>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</si>
  <si>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</si>
  <si>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</si>
  <si>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</si>
  <si>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</si>
  <si>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</si>
  <si>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</si>
  <si>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</si>
  <si>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</si>
  <si>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</si>
  <si>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</si>
  <si>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</si>
  <si>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</si>
  <si>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</si>
  <si>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</si>
  <si>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</si>
  <si>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</si>
  <si>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</si>
  <si>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</si>
  <si>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</si>
  <si>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</si>
  <si>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</si>
  <si>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</si>
  <si>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</si>
  <si>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</si>
  <si>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</si>
  <si>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</si>
  <si>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</si>
  <si>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</si>
  <si>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</si>
  <si>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</si>
  <si>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</si>
  <si>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</si>
  <si>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</si>
  <si>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</si>
  <si>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</si>
  <si>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</si>
  <si>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</si>
  <si>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</si>
  <si>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</si>
  <si>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</si>
  <si>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</si>
  <si>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</si>
  <si>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</si>
  <si>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</si>
  <si>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</si>
  <si>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</si>
  <si>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</si>
  <si>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</si>
  <si>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</si>
  <si>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</si>
  <si>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</si>
  <si>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</si>
  <si>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</si>
  <si>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</si>
  <si>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</si>
  <si>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</si>
  <si>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</si>
  <si>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</si>
  <si>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</si>
  <si>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</si>
  <si>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</si>
  <si>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</si>
  <si>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</si>
  <si>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</si>
  <si>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</si>
  <si>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</si>
  <si>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</si>
  <si>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</si>
  <si>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</si>
  <si>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</si>
  <si>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</si>
  <si>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</si>
  <si>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</si>
  <si>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</si>
  <si>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</si>
  <si>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</si>
  <si>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</si>
  <si>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</si>
  <si>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</si>
  <si>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</si>
  <si>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</si>
  <si>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</si>
  <si>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</si>
  <si>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</si>
  <si>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</si>
  <si>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</si>
  <si>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</si>
  <si>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</si>
  <si>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</si>
  <si>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</si>
  <si>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</si>
  <si>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</si>
  <si>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</si>
  <si>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</si>
  <si>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</si>
  <si>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</si>
  <si>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</si>
  <si>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</si>
  <si>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</si>
  <si>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</si>
  <si>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</si>
  <si>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</si>
  <si>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</si>
  <si>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</si>
  <si>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</si>
  <si>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</si>
  <si>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</si>
  <si>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</si>
  <si>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</si>
  <si>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</si>
  <si>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</si>
  <si>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</si>
  <si>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</si>
  <si>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</si>
  <si>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</si>
  <si>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</si>
  <si>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</si>
  <si>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</si>
  <si>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</si>
  <si>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</si>
  <si>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</si>
  <si>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</si>
  <si>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</si>
  <si>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</si>
  <si>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</si>
  <si>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</si>
  <si>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</si>
  <si>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</si>
  <si>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</si>
  <si>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</si>
  <si>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</si>
  <si>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</si>
  <si>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</si>
  <si>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</si>
  <si>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</si>
  <si>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</si>
  <si>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</si>
  <si>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</si>
  <si>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</si>
  <si>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</si>
  <si>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</si>
  <si>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</si>
  <si>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</si>
  <si>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</si>
  <si>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</si>
  <si>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</si>
  <si>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</si>
  <si>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</si>
  <si>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</si>
  <si>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</si>
  <si>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</si>
  <si>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</si>
  <si>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</si>
  <si>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</si>
  <si>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</si>
  <si>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</si>
  <si>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</si>
  <si>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</si>
  <si>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</si>
  <si>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</si>
  <si>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</si>
  <si>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</si>
  <si>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</si>
  <si>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</si>
  <si>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</si>
  <si>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</si>
  <si>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</si>
  <si>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</si>
  <si>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</si>
  <si>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</si>
  <si>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</si>
  <si>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</si>
  <si>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</si>
  <si>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</si>
  <si>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</si>
  <si>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</si>
  <si>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</si>
  <si>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</si>
  <si>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</si>
  <si>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</si>
  <si>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</si>
  <si>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</si>
  <si>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</si>
  <si>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</si>
  <si>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</si>
  <si>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</si>
  <si>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</si>
  <si>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</si>
  <si>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</si>
  <si>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</si>
  <si>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</si>
  <si>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</si>
  <si>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</si>
  <si>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</si>
  <si>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</si>
  <si>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</si>
  <si>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</si>
  <si>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</si>
  <si>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</si>
  <si>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</si>
  <si>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</si>
  <si>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</si>
  <si>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</si>
  <si>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</si>
  <si>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</si>
  <si>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</si>
  <si>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</si>
  <si>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</si>
  <si>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</si>
  <si>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</si>
  <si>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</si>
  <si>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</si>
  <si>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</si>
  <si>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</si>
  <si>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</si>
  <si>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</si>
  <si>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</si>
  <si>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</si>
  <si>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</si>
  <si>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</si>
  <si>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</si>
  <si>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</si>
  <si>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</si>
  <si>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</si>
  <si>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</si>
  <si>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</si>
  <si>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</si>
  <si>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</si>
  <si>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</si>
  <si>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</si>
  <si>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</si>
  <si>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</si>
  <si>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</si>
  <si>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</si>
  <si>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</si>
  <si>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</si>
  <si>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</si>
  <si>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</si>
  <si>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</si>
  <si>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</si>
  <si>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</si>
  <si>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</si>
  <si>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</si>
  <si>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</si>
  <si>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</si>
  <si>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</si>
  <si>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</si>
  <si>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</si>
  <si>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</si>
  <si>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</si>
  <si>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</si>
  <si>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</si>
  <si>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</si>
  <si>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</si>
  <si>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</si>
  <si>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</si>
  <si>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</si>
  <si>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</si>
  <si>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</si>
  <si>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</si>
  <si>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</si>
  <si>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</si>
  <si>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</si>
  <si>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</si>
  <si>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</si>
  <si>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</si>
  <si>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</si>
  <si>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</si>
  <si>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</si>
  <si>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</si>
  <si>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</si>
  <si>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</si>
  <si>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</si>
  <si>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</si>
  <si>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</si>
  <si>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</si>
  <si>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</si>
  <si>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</si>
  <si>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</si>
  <si>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</si>
  <si>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</si>
  <si>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</si>
  <si>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</si>
  <si>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</si>
  <si>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</si>
  <si>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</si>
  <si>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</si>
  <si>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</si>
  <si>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</si>
  <si>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</si>
  <si>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</si>
  <si>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</si>
  <si>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</si>
  <si>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</si>
  <si>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</si>
  <si>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</si>
  <si>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</si>
  <si>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</si>
  <si>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</si>
  <si>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</si>
  <si>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</si>
  <si>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</si>
  <si>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</si>
  <si>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</si>
  <si>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</si>
  <si>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</si>
  <si>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</si>
  <si>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</si>
  <si>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</si>
  <si>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</si>
  <si>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</si>
  <si>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</si>
  <si>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</si>
  <si>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</si>
  <si>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</si>
  <si>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</si>
  <si>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</si>
  <si>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</si>
  <si>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</si>
  <si>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</si>
  <si>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</si>
  <si>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</si>
  <si>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</si>
  <si>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</si>
  <si>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</si>
  <si>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</si>
  <si>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</si>
  <si>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</si>
  <si>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</si>
  <si>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</si>
  <si>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</si>
  <si>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</si>
  <si>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</si>
  <si>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</si>
  <si>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</si>
  <si>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</si>
  <si>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</si>
  <si>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</si>
  <si>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</si>
  <si>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</si>
  <si>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</si>
  <si>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</si>
  <si>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</si>
  <si>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</si>
  <si>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</si>
  <si>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</si>
  <si>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</si>
  <si>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</si>
  <si>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</si>
  <si>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</si>
  <si>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</si>
  <si>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</si>
  <si>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</si>
  <si>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</si>
  <si>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</si>
  <si>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</si>
  <si>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</si>
  <si>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</si>
  <si>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</si>
  <si>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</si>
  <si>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</si>
  <si>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</si>
  <si>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</si>
  <si>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</si>
  <si>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</si>
  <si>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</si>
  <si>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</si>
  <si>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</si>
  <si>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</si>
  <si>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</si>
  <si>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</si>
  <si>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</si>
  <si>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</si>
  <si>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</si>
  <si>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</si>
  <si>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</si>
  <si>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</si>
  <si>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</si>
  <si>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</si>
  <si>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</si>
  <si>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</si>
  <si>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</si>
  <si>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</si>
  <si>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</si>
  <si>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</si>
  <si>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</si>
  <si>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</si>
  <si>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</si>
  <si>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</si>
  <si>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</si>
  <si>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</si>
  <si>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</si>
  <si>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</si>
  <si>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</si>
  <si>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</si>
  <si>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</si>
  <si>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</si>
  <si>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</si>
  <si>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</si>
  <si>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</si>
  <si>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</si>
  <si>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</si>
  <si>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</si>
  <si>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</si>
  <si>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</si>
  <si>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</si>
  <si>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</si>
  <si>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</si>
  <si>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</si>
  <si>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</si>
  <si>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</si>
  <si>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</si>
  <si>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</si>
  <si>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</si>
  <si>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</si>
  <si>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</si>
  <si>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</si>
  <si>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</si>
  <si>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</si>
  <si>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</si>
  <si>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</si>
  <si>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</si>
  <si>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</si>
  <si>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</si>
  <si>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</si>
  <si>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</si>
  <si>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</si>
  <si>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</si>
  <si>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</si>
  <si>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</si>
  <si>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</si>
  <si>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</si>
  <si>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</si>
  <si>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</si>
  <si>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</si>
  <si>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</si>
  <si>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</si>
  <si>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</si>
  <si>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</si>
  <si>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</si>
  <si>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</si>
  <si>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</si>
  <si>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</si>
  <si>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</si>
  <si>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</si>
  <si>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</si>
  <si>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</si>
  <si>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</si>
  <si>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</si>
  <si>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</si>
  <si>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</si>
  <si>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</si>
  <si>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</si>
  <si>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</si>
  <si>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</si>
  <si>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</si>
  <si>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</si>
  <si>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</si>
  <si>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</si>
  <si>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</si>
  <si>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</si>
  <si>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</si>
  <si>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</si>
  <si>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</si>
  <si>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</si>
  <si>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</si>
  <si>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</si>
  <si>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</si>
  <si>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</si>
  <si>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</si>
  <si>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</si>
  <si>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</si>
  <si>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</si>
  <si>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</si>
  <si>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</si>
  <si>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</si>
  <si>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</si>
  <si>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</si>
  <si>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</si>
  <si>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</si>
  <si>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</si>
  <si>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</si>
  <si>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</si>
  <si>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</si>
  <si>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</si>
  <si>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</si>
  <si>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</si>
  <si>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</si>
  <si>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</si>
  <si>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</si>
  <si>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</si>
  <si>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</si>
  <si>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</si>
  <si>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</si>
  <si>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</si>
  <si>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</si>
  <si>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</si>
  <si>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</si>
  <si>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</si>
  <si>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</si>
  <si>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</si>
  <si>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</si>
  <si>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</si>
  <si>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</si>
  <si>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</si>
  <si>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</si>
  <si>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</si>
  <si>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</si>
  <si>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</si>
  <si>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</si>
  <si>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</si>
  <si>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</si>
  <si>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</si>
  <si>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</si>
  <si>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</si>
  <si>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</si>
  <si>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</si>
  <si>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</si>
  <si>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</si>
  <si>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</si>
  <si>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</si>
  <si>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</si>
  <si>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</si>
  <si>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</si>
  <si>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</si>
  <si>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</si>
  <si>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</si>
  <si>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</si>
  <si>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</si>
  <si>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</si>
  <si>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</si>
  <si>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</si>
  <si>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</si>
  <si>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</si>
  <si>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</si>
  <si>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</si>
  <si>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</si>
  <si>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</si>
  <si>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</si>
  <si>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</si>
  <si>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</si>
  <si>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</si>
  <si>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</si>
  <si>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</si>
  <si>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</si>
  <si>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</si>
  <si>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</si>
  <si>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</si>
  <si>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</si>
  <si>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</si>
  <si>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</si>
  <si>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</si>
  <si>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</si>
  <si>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</si>
  <si>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</si>
  <si>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</si>
  <si>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</si>
  <si>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</si>
  <si>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</si>
  <si>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</si>
  <si>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</si>
  <si>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</si>
  <si>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</si>
  <si>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</si>
  <si>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</si>
  <si>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</si>
  <si>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</si>
  <si>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</si>
  <si>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</si>
  <si>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</si>
  <si>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</si>
  <si>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</si>
  <si>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</si>
  <si>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</si>
  <si>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</si>
  <si>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</si>
  <si>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</si>
  <si>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</si>
  <si>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</si>
  <si>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</si>
  <si>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</si>
  <si>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</si>
  <si>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</si>
  <si>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</si>
  <si>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</si>
  <si>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</si>
  <si>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</si>
  <si>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</si>
  <si>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</si>
  <si>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</si>
  <si>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</si>
  <si>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</si>
  <si>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</si>
  <si>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</si>
  <si>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</si>
  <si>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</si>
  <si>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</si>
  <si>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</si>
  <si>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</si>
  <si>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</si>
  <si>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</si>
  <si>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</si>
  <si>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</si>
  <si>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</si>
  <si>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</si>
  <si>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</si>
  <si>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</si>
  <si>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</si>
  <si>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</si>
  <si>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</si>
  <si>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</si>
  <si>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</si>
  <si>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</si>
  <si>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</si>
  <si>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</si>
  <si>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</si>
  <si>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</si>
  <si>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</si>
  <si>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</si>
  <si>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</si>
  <si>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</si>
  <si>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</si>
  <si>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</si>
  <si>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</si>
  <si>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</si>
  <si>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</si>
  <si>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</si>
  <si>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</si>
  <si>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</si>
  <si>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</si>
  <si>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</si>
  <si>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</si>
  <si>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</si>
  <si>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</si>
  <si>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</si>
  <si>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</si>
  <si>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</si>
  <si>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</si>
  <si>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</si>
  <si>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</si>
  <si>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</si>
  <si>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</si>
  <si>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</si>
  <si>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</si>
  <si>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</si>
  <si>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</si>
  <si>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</si>
  <si>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</si>
  <si>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</si>
  <si>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</si>
  <si>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</si>
  <si>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</si>
  <si>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</si>
  <si>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</si>
  <si>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</si>
  <si>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</si>
  <si>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</si>
  <si>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</si>
  <si>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</si>
  <si>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</si>
  <si>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</si>
  <si>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</si>
  <si>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</si>
  <si>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</si>
  <si>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</si>
  <si>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</si>
  <si>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</si>
  <si>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</si>
  <si>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</si>
  <si>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</si>
  <si>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</si>
  <si>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</si>
  <si>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</si>
  <si>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</si>
  <si>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</si>
  <si>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</si>
  <si>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</si>
  <si>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</si>
  <si>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</si>
  <si>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</si>
  <si>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</si>
  <si>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</si>
  <si>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</si>
  <si>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</si>
  <si>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</si>
  <si>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</si>
  <si>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</si>
  <si>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</si>
  <si>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</si>
  <si>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</si>
  <si>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</si>
  <si>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</si>
  <si>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</si>
  <si>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</si>
  <si>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</si>
  <si>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</si>
  <si>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</si>
  <si>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</si>
  <si>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</si>
  <si>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</si>
  <si>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</si>
  <si>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</si>
  <si>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</si>
  <si>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</si>
  <si>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</si>
  <si>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</si>
  <si>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</si>
  <si>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</si>
  <si>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</si>
  <si>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</si>
  <si>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</si>
  <si>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</si>
  <si>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</si>
  <si>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</si>
  <si>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</si>
  <si>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</si>
  <si>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</si>
  <si>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</si>
  <si>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</si>
  <si>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</si>
  <si>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</si>
  <si>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</si>
  <si>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</si>
  <si>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</si>
  <si>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</si>
  <si>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</si>
  <si>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</si>
  <si>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</si>
  <si>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</si>
  <si>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</si>
  <si>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</si>
  <si>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</si>
  <si>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</si>
  <si>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</si>
  <si>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</si>
  <si>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</si>
  <si>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</si>
  <si>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</si>
  <si>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</si>
  <si>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</si>
  <si>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</si>
  <si>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</si>
  <si>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</si>
  <si>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</si>
  <si>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</si>
  <si>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</si>
  <si>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</si>
  <si>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</si>
  <si>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</si>
  <si>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</si>
  <si>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</si>
  <si>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</si>
  <si>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</si>
  <si>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</si>
  <si>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</si>
  <si>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</si>
  <si>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</si>
  <si>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</si>
  <si>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</si>
  <si>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</si>
  <si>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</si>
  <si>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</si>
  <si>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</si>
  <si>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</si>
  <si>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</si>
  <si>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</si>
  <si>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</si>
  <si>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</si>
  <si>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</si>
  <si>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</si>
  <si>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</si>
  <si>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</si>
  <si>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</si>
  <si>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</si>
  <si>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</si>
  <si>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</si>
  <si>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</si>
  <si>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</si>
  <si>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</si>
  <si>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</si>
  <si>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</si>
  <si>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</si>
  <si>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</si>
  <si>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</si>
  <si>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</si>
  <si>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</si>
  <si>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</si>
  <si>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</si>
  <si>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</si>
  <si>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</si>
  <si>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</si>
  <si>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</si>
  <si>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</si>
  <si>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</si>
  <si>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</si>
  <si>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</si>
  <si>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</si>
  <si>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</si>
  <si>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</si>
  <si>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</si>
  <si>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</si>
  <si>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</si>
  <si>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</si>
  <si>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</si>
  <si>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</si>
  <si>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</si>
  <si>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</si>
  <si>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</si>
  <si>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</si>
  <si>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</si>
  <si>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</si>
  <si>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</si>
  <si>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</si>
  <si>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</si>
  <si>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</si>
  <si>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</si>
  <si>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</si>
  <si>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</si>
  <si>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</si>
  <si>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</si>
  <si>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</si>
  <si>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</si>
  <si>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</si>
  <si>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</si>
  <si>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</si>
  <si>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</si>
  <si>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</si>
  <si>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</si>
  <si>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</si>
  <si>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</si>
  <si>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</si>
  <si>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</si>
  <si>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</si>
  <si>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</si>
  <si>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</si>
  <si>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</si>
  <si>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</si>
  <si>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</si>
  <si>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</si>
  <si>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</si>
  <si>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</si>
  <si>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</si>
  <si>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</si>
  <si>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</si>
  <si>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</si>
  <si>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</si>
  <si>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</si>
  <si>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</si>
  <si>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</si>
  <si>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</si>
  <si>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</si>
  <si>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</si>
  <si>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</si>
  <si>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</si>
  <si>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</si>
  <si>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</si>
  <si>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</si>
  <si>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</si>
  <si>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</si>
  <si>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</si>
  <si>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</si>
  <si>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</si>
  <si>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</si>
  <si>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</si>
  <si>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</si>
  <si>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</si>
  <si>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</si>
  <si>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</si>
  <si>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</si>
  <si>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</si>
  <si>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</si>
  <si>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</si>
  <si>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</si>
  <si>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</si>
  <si>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</si>
  <si>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</si>
  <si>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</si>
  <si>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</si>
  <si>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</si>
  <si>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</si>
  <si>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</si>
  <si>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</si>
  <si>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</si>
  <si>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</si>
  <si>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</si>
  <si>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</si>
  <si>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</si>
  <si>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</si>
  <si>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</si>
  <si>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</si>
  <si>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</si>
  <si>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</si>
  <si>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</si>
  <si>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</si>
  <si>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</si>
  <si>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</si>
  <si>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</si>
  <si>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</si>
  <si>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</si>
  <si>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</si>
  <si>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</si>
  <si>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</si>
  <si>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</si>
  <si>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</si>
  <si>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</si>
  <si>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</si>
  <si>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</si>
  <si>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</si>
  <si>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</si>
  <si>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</si>
  <si>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</si>
  <si>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</si>
  <si>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</si>
  <si>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</si>
  <si>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</si>
  <si>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</si>
  <si>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</si>
  <si>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</si>
  <si>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</si>
  <si>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</si>
  <si>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</si>
  <si>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</si>
  <si>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</si>
  <si>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</si>
  <si>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</si>
  <si>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</si>
  <si>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</si>
  <si>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</si>
  <si>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</si>
  <si>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</si>
  <si>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</si>
  <si>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</si>
  <si>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</si>
  <si>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</si>
  <si>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</si>
  <si>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</si>
  <si>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</si>
  <si>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</si>
  <si>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</si>
  <si>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</si>
  <si>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</si>
  <si>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</si>
  <si>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</si>
  <si>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</si>
  <si>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</si>
  <si>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</si>
  <si>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</si>
  <si>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</si>
  <si>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</si>
  <si>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</si>
  <si>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</si>
  <si>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</si>
  <si>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</si>
  <si>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</si>
  <si>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</si>
  <si>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</si>
  <si>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</si>
  <si>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</si>
  <si>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</si>
  <si>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</si>
  <si>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</si>
  <si>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</si>
  <si>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</si>
  <si>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</si>
  <si>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</si>
  <si>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</si>
  <si>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</si>
  <si>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</si>
  <si>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</si>
  <si>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</si>
  <si>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</si>
  <si>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</si>
  <si>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</si>
  <si>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</si>
  <si>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</si>
  <si>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</si>
  <si>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</si>
  <si>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</si>
  <si>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</si>
  <si>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</si>
  <si>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</si>
  <si>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</si>
  <si>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</si>
  <si>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</si>
  <si>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</si>
  <si>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</si>
  <si>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</si>
  <si>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</si>
  <si>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</si>
  <si>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</si>
  <si>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</si>
  <si>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</si>
  <si>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</si>
  <si>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</si>
  <si>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</si>
  <si>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</si>
  <si>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</si>
  <si>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</si>
  <si>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</si>
  <si>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</si>
  <si>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</si>
  <si>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</si>
  <si>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</si>
  <si>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</si>
  <si>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</si>
  <si>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</si>
  <si>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</si>
  <si>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</si>
  <si>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</si>
  <si>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</si>
  <si>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</si>
  <si>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</si>
  <si>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</si>
  <si>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</si>
  <si>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</si>
  <si>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</si>
  <si>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</si>
  <si>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</si>
  <si>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</si>
  <si>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</si>
  <si>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</si>
  <si>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</si>
  <si>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</si>
  <si>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</si>
  <si>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</si>
  <si>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</si>
  <si>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</si>
  <si>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</si>
  <si>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</si>
  <si>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</si>
  <si>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</si>
  <si>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</si>
  <si>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</si>
  <si>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</si>
  <si>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</si>
  <si>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</si>
  <si>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</si>
  <si>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</si>
  <si>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</si>
  <si>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</si>
  <si>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</si>
  <si>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</si>
  <si>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</si>
  <si>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</si>
  <si>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</si>
  <si>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</si>
  <si>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</si>
  <si>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</si>
  <si>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</si>
  <si>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</si>
  <si>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</si>
  <si>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</si>
  <si>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</si>
  <si>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</si>
  <si>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</si>
  <si>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</si>
  <si>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</si>
  <si>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</si>
  <si>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</si>
  <si>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</si>
  <si>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</si>
  <si>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</si>
  <si>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</si>
  <si>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</si>
  <si>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</si>
  <si>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</si>
  <si>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</si>
  <si>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</si>
  <si>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</si>
  <si>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</si>
  <si>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</si>
  <si>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</si>
  <si>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</si>
  <si>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</si>
  <si>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</si>
  <si>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</si>
  <si>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</si>
  <si>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</si>
  <si>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</si>
  <si>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</si>
  <si>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</si>
  <si>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</si>
  <si>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</si>
  <si>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</si>
  <si>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</si>
  <si>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</si>
  <si>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</si>
  <si>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</si>
  <si>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</si>
  <si>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</si>
  <si>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</si>
  <si>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</si>
  <si>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</si>
  <si>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</si>
  <si>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</si>
  <si>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</si>
  <si>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</si>
  <si>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</si>
  <si>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</si>
  <si>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</si>
  <si>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</si>
  <si>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</si>
  <si>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</si>
  <si>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</si>
  <si>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</si>
  <si>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</si>
  <si>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</si>
  <si>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</si>
  <si>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</si>
  <si>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</si>
  <si>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</si>
  <si>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</si>
  <si>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</si>
  <si>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</si>
  <si>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</si>
  <si>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</si>
  <si>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</si>
  <si>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</si>
  <si>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</si>
  <si>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</si>
  <si>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</si>
  <si>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</si>
  <si>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</si>
  <si>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</si>
  <si>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</si>
  <si>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</si>
  <si>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149-2020</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</si>
  <si>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</si>
  <si>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150-2020</t>
  </si>
  <si>
    <t>PRESTAR LOS SERVICIOS DE EDUCACIÓN INICIAL EN EL MARCO DE LA ATENCIÓN INTEGRAL EN DESARROLLO INFANTIL EN MEDIO FAMILIAR DIMF- DE CONFORMIDAD CON LOS MANUALES OPERATIVOS DE LA MODALIDAD FAMILIAR , EL LINEAMIENTO TÉCNICO PARA LA ATENCIÓN A LA PRIMERA INFANCIA Y LAS DIRECTRICES ESTABLECIDAS POR EL ICBF, EN ARMONÍA CON LA POLÍTICA DE ESTADO PARA EL DESARROLLO INTEGRAL DE LA PRIMERA INFANCIA DE CERO A SIEMPRE</t>
  </si>
  <si>
    <t>151-2020</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</si>
  <si>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</si>
  <si>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152-2020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</si>
  <si>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</si>
  <si>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153-2020</t>
  </si>
  <si>
    <t>INSTITUTO COLOMBIANO DE BIENESTAR FAMILIAR</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</si>
  <si>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</si>
  <si>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YENNY PAOLA ROJAS MORENO</t>
  </si>
  <si>
    <t>fundacionsonder@gmail.com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</si>
  <si>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</si>
  <si>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2021-15-10000377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</si>
  <si>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</si>
  <si>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CONSORCIO SONDER  FTI BOYACA</t>
  </si>
  <si>
    <t>CONSORCIO SONDER FTI BOYACA</t>
  </si>
  <si>
    <t>154-2020</t>
  </si>
  <si>
    <t>CALLE  17 N 11-53 OFICINA 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</si>
</sst>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29" zoomScale="80" zoomScaleNormal="80" zoomScaleSheetLayoutView="40" zoomScalePageLayoutView="40" workbookViewId="0">
      <selection activeCell="A43" sqref="A43:O4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44194.022796180558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0" t="str">
        <f>HYPERLINK("#Integrante_1!A109","CAPACIDAD RESIDUAL")</f>
        <v>CAPACIDAD RESIDUAL</v>
      </c>
      <c r="F8" s="271"/>
      <c r="G8" s="272"/>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0" t="str">
        <f>HYPERLINK("#Integrante_1!A162","TALENTO HUMANO")</f>
        <v>TALENTO HUMANO</v>
      </c>
      <c r="F9" s="271"/>
      <c r="G9" s="272"/>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0" t="str">
        <f>HYPERLINK("#Integrante_1!F162","INFRAESTRUCTURA")</f>
        <v>INFRAESTRUCTURA</v>
      </c>
      <c r="F10" s="271"/>
      <c r="G10" s="272"/>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2738</v>
      </c>
      <c r="D15" s="35"/>
      <c r="E15" s="35"/>
      <c r="F15" s="5"/>
      <c r="G15" s="32" t="s">
        <v>1168</v>
      </c>
      <c r="H15" s="105" t="s">
        <v>255</v>
      </c>
      <c r="I15" s="32" t="s">
        <v>2629</v>
      </c>
      <c r="J15" s="110" t="s">
        <v>2637</v>
      </c>
      <c r="L15" s="267" t="s">
        <v>8</v>
      </c>
      <c r="M15" s="267"/>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7" t="s">
        <v>2740</v>
      </c>
      <c r="G20" s="5"/>
      <c r="H20" s="273"/>
      <c r="I20" s="145" t="s">
        <v>255</v>
      </c>
      <c r="J20" s="146" t="s">
        <v>360</v>
      </c>
      <c r="K20" s="147">
        <v>565645250</v>
      </c>
      <c r="L20" s="148">
        <v>44193</v>
      </c>
      <c r="M20" s="148">
        <v>44561</v>
      </c>
      <c r="N20" s="131">
        <f>+(M20-L20)/30</f>
        <v>12.266666666666667</v>
      </c>
      <c r="O20" s="134"/>
      <c r="U20" s="130"/>
      <c r="V20" s="107">
        <f ca="1">NOW()</f>
        <v>44194.022796180558</v>
      </c>
      <c r="W20" s="107">
        <f ca="1">NOW()</f>
        <v>44194.022796180558</v>
      </c>
    </row>
    <row r="21" spans="1:23" ht="30" customHeight="1" outlineLevel="1" x14ac:dyDescent="0.25">
      <c r="A21" s="9"/>
      <c r="B21" s="72"/>
      <c r="C21" s="5"/>
      <c r="D21" s="5"/>
      <c r="E21" s="5"/>
      <c r="F21" s="5"/>
      <c r="G21" s="5"/>
      <c r="H21" s="71"/>
      <c r="I21" s="145" t="s">
        <v>255</v>
      </c>
      <c r="J21" s="146" t="s">
        <v>364</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71"/>
      <c r="I22" s="145" t="s">
        <v>255</v>
      </c>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FUNDACION TRANSGREDIR LA INDIFERENCIA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2739</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2733</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2733</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2733</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2733</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2733</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2733</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2733</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2733</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2733</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2733</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2733</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2733</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2733</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2733</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2733</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2733</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2733</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2733</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2733</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2733</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2733</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2733</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2733</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2733</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2733</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2733</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2733</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2733</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2733</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2733</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2733</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2733</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2733</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2733</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2733</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2733</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2733</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2733</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2733</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2733</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2733</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2733</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2733</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2733</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2733</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2733</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2733</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2733</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2733</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2733</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2671</v>
      </c>
      <c r="C179" s="251"/>
      <c r="D179" s="251"/>
      <c r="E179" s="24">
        <v>0.02</v>
      </c>
      <c r="F179" s="174">
        <v>0.04</v>
      </c>
      <c r="G179" s="175">
        <f>IF(F179&gt;0,SUM(E179+F179),"")</f>
        <v>0.06</v>
      </c>
      <c r="H179" s="5"/>
      <c r="I179" s="256" t="s">
        <v>2675</v>
      </c>
      <c r="J179" s="257"/>
      <c r="K179" s="257"/>
      <c r="L179" s="258"/>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0.06</v>
      </c>
      <c r="D185" s="93" t="s">
        <v>2633</v>
      </c>
      <c r="E185" s="96">
        <f>+(C185*SUM(K20:K35))</f>
        <v>33938715</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9: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G90" zoomScale="85" zoomScaleNormal="85" zoomScaleSheetLayoutView="40" zoomScalePageLayoutView="40" workbookViewId="0">
      <selection activeCell="J104" sqref="J1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44194.022796180558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0" t="str">
        <f>HYPERLINK("#Integrante_2!A109","CAPACIDAD RESIDUAL")</f>
        <v>CAPACIDAD RESIDUAL</v>
      </c>
      <c r="F8" s="271"/>
      <c r="G8" s="272"/>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0" t="str">
        <f>HYPERLINK("#Integrante_2!A162","TALENTO HUMANO")</f>
        <v>TALENTO HUMANO</v>
      </c>
      <c r="F9" s="271"/>
      <c r="G9" s="272"/>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0" t="str">
        <f>HYPERLINK("#Integrante_2!F162","INFRAESTRUCTURA")</f>
        <v>INFRAESTRUCTURA</v>
      </c>
      <c r="F10" s="271"/>
      <c r="G10" s="272"/>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2738</v>
      </c>
      <c r="D15" s="35"/>
      <c r="E15" s="35"/>
      <c r="F15" s="5"/>
      <c r="G15" s="32" t="s">
        <v>1168</v>
      </c>
      <c r="H15" s="105" t="s">
        <v>255</v>
      </c>
      <c r="I15" s="32" t="s">
        <v>2629</v>
      </c>
      <c r="J15" s="110" t="s">
        <v>2637</v>
      </c>
      <c r="L15" s="267" t="s">
        <v>8</v>
      </c>
      <c r="M15" s="267"/>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901330756</v>
      </c>
      <c r="C20" s="5"/>
      <c r="D20" s="164"/>
      <c r="E20" s="156" t="s">
        <v>2670</v>
      </c>
      <c r="F20" s="197" t="s">
        <v>2741</v>
      </c>
      <c r="G20" s="5"/>
      <c r="H20" s="273"/>
      <c r="I20" s="145" t="s">
        <v>255</v>
      </c>
      <c r="J20" s="146" t="s">
        <v>360</v>
      </c>
      <c r="K20" s="147">
        <v>565645250</v>
      </c>
      <c r="L20" s="148">
        <v>44193</v>
      </c>
      <c r="M20" s="148">
        <v>44561</v>
      </c>
      <c r="N20" s="131">
        <f>+(M20-L20)/30</f>
        <v>12.266666666666667</v>
      </c>
      <c r="O20" s="134"/>
      <c r="U20" s="130"/>
      <c r="V20" s="107">
        <f ca="1">NOW()</f>
        <v>44194.022796180558</v>
      </c>
      <c r="W20" s="107">
        <f ca="1">NOW()</f>
        <v>44194.022796180558</v>
      </c>
    </row>
    <row r="21" spans="1:23" ht="30" customHeight="1" outlineLevel="1" x14ac:dyDescent="0.25">
      <c r="A21" s="9"/>
      <c r="B21" s="72"/>
      <c r="C21" s="5"/>
      <c r="D21" s="5"/>
      <c r="E21" s="5"/>
      <c r="F21" s="5"/>
      <c r="G21" s="5"/>
      <c r="H21" s="166"/>
      <c r="I21" s="145" t="s">
        <v>255</v>
      </c>
      <c r="J21" s="146" t="s">
        <v>364</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166"/>
      <c r="I22" s="145" t="s">
        <v>255</v>
      </c>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FUNDACIÓN SONDER</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2737</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2733</v>
      </c>
      <c r="C48" s="122" t="s">
        <v>31</v>
      </c>
      <c r="D48" s="119" t="s">
        <v>2724</v>
      </c>
      <c r="E48" s="196">
        <v>43883</v>
      </c>
      <c r="F48" s="196">
        <v>44196</v>
      </c>
      <c r="G48" s="168">
        <f>IF(AND(E48&lt;&gt;"",F48&lt;&gt;""),((F48-E48)/30),"")</f>
        <v>10.433333333333334</v>
      </c>
      <c r="H48" s="120" t="s">
        <v>2725</v>
      </c>
      <c r="I48" s="119" t="s">
        <v>255</v>
      </c>
      <c r="J48" s="119" t="s">
        <v>264</v>
      </c>
      <c r="K48" s="121">
        <v>2523216700</v>
      </c>
      <c r="L48" s="122" t="s">
        <v>2684</v>
      </c>
      <c r="M48" s="177">
        <v>0.8</v>
      </c>
      <c r="N48" s="122" t="s">
        <v>1151</v>
      </c>
      <c r="O48" s="122" t="s">
        <v>2683</v>
      </c>
      <c r="P48" s="80"/>
    </row>
    <row r="49" spans="1:16" s="6" customFormat="1" ht="24.75" customHeight="1" x14ac:dyDescent="0.25">
      <c r="A49" s="139">
        <v>2</v>
      </c>
      <c r="B49" s="120" t="s">
        <v>2733</v>
      </c>
      <c r="C49" s="122" t="s">
        <v>31</v>
      </c>
      <c r="D49" s="119" t="s">
        <v>2724</v>
      </c>
      <c r="E49" s="196">
        <v>43883</v>
      </c>
      <c r="F49" s="196">
        <v>44196</v>
      </c>
      <c r="G49" s="168">
        <f t="shared" ref="G49:G107" si="1">IF(AND(E49&lt;&gt;"",F49&lt;&gt;""),((F49-E49)/30),"")</f>
        <v>10.433333333333334</v>
      </c>
      <c r="H49" s="120" t="s">
        <v>2725</v>
      </c>
      <c r="I49" s="119" t="s">
        <v>255</v>
      </c>
      <c r="J49" s="119" t="s">
        <v>272</v>
      </c>
      <c r="K49" s="121">
        <v>2523216700</v>
      </c>
      <c r="L49" s="122" t="s">
        <v>2684</v>
      </c>
      <c r="M49" s="177">
        <v>0.8</v>
      </c>
      <c r="N49" s="122" t="s">
        <v>1151</v>
      </c>
      <c r="O49" s="122" t="s">
        <v>2683</v>
      </c>
      <c r="P49" s="80"/>
    </row>
    <row r="50" spans="1:16" s="6" customFormat="1" ht="24.75" customHeight="1" x14ac:dyDescent="0.25">
      <c r="A50" s="139">
        <v>3</v>
      </c>
      <c r="B50" s="120" t="s">
        <v>2733</v>
      </c>
      <c r="C50" s="122" t="s">
        <v>31</v>
      </c>
      <c r="D50" s="119" t="s">
        <v>2724</v>
      </c>
      <c r="E50" s="196">
        <v>43883</v>
      </c>
      <c r="F50" s="196">
        <v>44196</v>
      </c>
      <c r="G50" s="168">
        <f t="shared" si="1"/>
        <v>10.433333333333334</v>
      </c>
      <c r="H50" s="120" t="s">
        <v>2725</v>
      </c>
      <c r="I50" s="119" t="s">
        <v>255</v>
      </c>
      <c r="J50" s="119" t="s">
        <v>279</v>
      </c>
      <c r="K50" s="121">
        <v>2523216700</v>
      </c>
      <c r="L50" s="122" t="s">
        <v>2684</v>
      </c>
      <c r="M50" s="177">
        <v>0.8</v>
      </c>
      <c r="N50" s="122" t="s">
        <v>1151</v>
      </c>
      <c r="O50" s="122" t="s">
        <v>2683</v>
      </c>
      <c r="P50" s="80"/>
    </row>
    <row r="51" spans="1:16" s="6" customFormat="1" ht="24.75" customHeight="1" outlineLevel="1" x14ac:dyDescent="0.25">
      <c r="A51" s="139">
        <v>4</v>
      </c>
      <c r="B51" s="120" t="s">
        <v>2733</v>
      </c>
      <c r="C51" s="122" t="s">
        <v>31</v>
      </c>
      <c r="D51" s="119" t="s">
        <v>2724</v>
      </c>
      <c r="E51" s="196">
        <v>43883</v>
      </c>
      <c r="F51" s="196">
        <v>44196</v>
      </c>
      <c r="G51" s="168">
        <f t="shared" si="1"/>
        <v>10.433333333333334</v>
      </c>
      <c r="H51" s="120" t="s">
        <v>2725</v>
      </c>
      <c r="I51" s="119" t="s">
        <v>255</v>
      </c>
      <c r="J51" s="119" t="s">
        <v>302</v>
      </c>
      <c r="K51" s="121">
        <v>2523216700</v>
      </c>
      <c r="L51" s="122" t="s">
        <v>2684</v>
      </c>
      <c r="M51" s="177">
        <v>0.8</v>
      </c>
      <c r="N51" s="122" t="s">
        <v>1151</v>
      </c>
      <c r="O51" s="122" t="s">
        <v>2683</v>
      </c>
      <c r="P51" s="80"/>
    </row>
    <row r="52" spans="1:16" s="7" customFormat="1" ht="24.75" customHeight="1" outlineLevel="1" x14ac:dyDescent="0.25">
      <c r="A52" s="140">
        <v>5</v>
      </c>
      <c r="B52" s="120" t="s">
        <v>2733</v>
      </c>
      <c r="C52" s="122" t="s">
        <v>31</v>
      </c>
      <c r="D52" s="119" t="s">
        <v>2724</v>
      </c>
      <c r="E52" s="196">
        <v>43883</v>
      </c>
      <c r="F52" s="196">
        <v>44196</v>
      </c>
      <c r="G52" s="168">
        <f t="shared" si="1"/>
        <v>10.433333333333334</v>
      </c>
      <c r="H52" s="120" t="s">
        <v>2725</v>
      </c>
      <c r="I52" s="119" t="s">
        <v>255</v>
      </c>
      <c r="J52" s="119" t="s">
        <v>344</v>
      </c>
      <c r="K52" s="121">
        <v>2523216700</v>
      </c>
      <c r="L52" s="122" t="s">
        <v>2684</v>
      </c>
      <c r="M52" s="177">
        <v>0.8</v>
      </c>
      <c r="N52" s="122" t="s">
        <v>1151</v>
      </c>
      <c r="O52" s="122" t="s">
        <v>2683</v>
      </c>
      <c r="P52" s="81"/>
    </row>
    <row r="53" spans="1:16" s="7" customFormat="1" ht="24.75" customHeight="1" outlineLevel="1" x14ac:dyDescent="0.25">
      <c r="A53" s="140">
        <v>6</v>
      </c>
      <c r="B53" s="120" t="s">
        <v>2733</v>
      </c>
      <c r="C53" s="122" t="s">
        <v>31</v>
      </c>
      <c r="D53" s="119" t="s">
        <v>2724</v>
      </c>
      <c r="E53" s="196">
        <v>43883</v>
      </c>
      <c r="F53" s="196">
        <v>44196</v>
      </c>
      <c r="G53" s="168">
        <f t="shared" si="1"/>
        <v>10.433333333333334</v>
      </c>
      <c r="H53" s="120" t="s">
        <v>2725</v>
      </c>
      <c r="I53" s="119" t="s">
        <v>255</v>
      </c>
      <c r="J53" s="119" t="s">
        <v>345</v>
      </c>
      <c r="K53" s="121">
        <v>2523216700</v>
      </c>
      <c r="L53" s="122" t="s">
        <v>2684</v>
      </c>
      <c r="M53" s="177">
        <v>0.8</v>
      </c>
      <c r="N53" s="122" t="s">
        <v>1151</v>
      </c>
      <c r="O53" s="122" t="s">
        <v>2683</v>
      </c>
      <c r="P53" s="81"/>
    </row>
    <row r="54" spans="1:16" s="7" customFormat="1" ht="24.75" customHeight="1" outlineLevel="1" x14ac:dyDescent="0.25">
      <c r="A54" s="140">
        <v>7</v>
      </c>
      <c r="B54" s="120" t="s">
        <v>2733</v>
      </c>
      <c r="C54" s="122" t="s">
        <v>31</v>
      </c>
      <c r="D54" s="119" t="s">
        <v>2724</v>
      </c>
      <c r="E54" s="196">
        <v>43883</v>
      </c>
      <c r="F54" s="196">
        <v>44196</v>
      </c>
      <c r="G54" s="168">
        <f t="shared" si="1"/>
        <v>10.433333333333334</v>
      </c>
      <c r="H54" s="120" t="s">
        <v>2725</v>
      </c>
      <c r="I54" s="119" t="s">
        <v>255</v>
      </c>
      <c r="J54" s="119" t="s">
        <v>347</v>
      </c>
      <c r="K54" s="121">
        <v>2523216700</v>
      </c>
      <c r="L54" s="122" t="s">
        <v>2684</v>
      </c>
      <c r="M54" s="177">
        <v>0.8</v>
      </c>
      <c r="N54" s="122" t="s">
        <v>1151</v>
      </c>
      <c r="O54" s="122" t="s">
        <v>2683</v>
      </c>
      <c r="P54" s="81"/>
    </row>
    <row r="55" spans="1:16" s="7" customFormat="1" ht="24.75" customHeight="1" outlineLevel="1" x14ac:dyDescent="0.25">
      <c r="A55" s="140">
        <v>8</v>
      </c>
      <c r="B55" s="120" t="s">
        <v>2733</v>
      </c>
      <c r="C55" s="122" t="s">
        <v>31</v>
      </c>
      <c r="D55" s="119" t="s">
        <v>2724</v>
      </c>
      <c r="E55" s="196">
        <v>43883</v>
      </c>
      <c r="F55" s="196">
        <v>44196</v>
      </c>
      <c r="G55" s="168">
        <f t="shared" si="1"/>
        <v>10.433333333333334</v>
      </c>
      <c r="H55" s="120" t="s">
        <v>2725</v>
      </c>
      <c r="I55" s="119" t="s">
        <v>255</v>
      </c>
      <c r="J55" s="119" t="s">
        <v>355</v>
      </c>
      <c r="K55" s="121">
        <v>2523216700</v>
      </c>
      <c r="L55" s="122" t="s">
        <v>2684</v>
      </c>
      <c r="M55" s="177">
        <v>0.8</v>
      </c>
      <c r="N55" s="122" t="s">
        <v>1151</v>
      </c>
      <c r="O55" s="122" t="s">
        <v>2683</v>
      </c>
      <c r="P55" s="81"/>
    </row>
    <row r="56" spans="1:16" s="7" customFormat="1" ht="24.75" customHeight="1" outlineLevel="1" x14ac:dyDescent="0.25">
      <c r="A56" s="140">
        <v>9</v>
      </c>
      <c r="B56" s="120" t="s">
        <v>2733</v>
      </c>
      <c r="C56" s="122" t="s">
        <v>31</v>
      </c>
      <c r="D56" s="119" t="s">
        <v>2724</v>
      </c>
      <c r="E56" s="196">
        <v>43883</v>
      </c>
      <c r="F56" s="196">
        <v>44196</v>
      </c>
      <c r="G56" s="168">
        <f t="shared" si="1"/>
        <v>10.433333333333334</v>
      </c>
      <c r="H56" s="120" t="s">
        <v>2725</v>
      </c>
      <c r="I56" s="119" t="s">
        <v>255</v>
      </c>
      <c r="J56" s="119" t="s">
        <v>363</v>
      </c>
      <c r="K56" s="121">
        <v>2523216700</v>
      </c>
      <c r="L56" s="122" t="s">
        <v>2684</v>
      </c>
      <c r="M56" s="177">
        <v>0.8</v>
      </c>
      <c r="N56" s="122" t="s">
        <v>1151</v>
      </c>
      <c r="O56" s="122" t="s">
        <v>2683</v>
      </c>
      <c r="P56" s="81"/>
    </row>
    <row r="57" spans="1:16" s="7" customFormat="1" ht="24.75" customHeight="1" outlineLevel="1" x14ac:dyDescent="0.25">
      <c r="A57" s="140">
        <v>10</v>
      </c>
      <c r="B57" s="120" t="s">
        <v>2733</v>
      </c>
      <c r="C57" s="122" t="s">
        <v>31</v>
      </c>
      <c r="D57" s="119" t="s">
        <v>2724</v>
      </c>
      <c r="E57" s="196">
        <v>43883</v>
      </c>
      <c r="F57" s="196">
        <v>44196</v>
      </c>
      <c r="G57" s="168">
        <f t="shared" si="1"/>
        <v>10.433333333333334</v>
      </c>
      <c r="H57" s="120" t="s">
        <v>2725</v>
      </c>
      <c r="I57" s="119" t="s">
        <v>255</v>
      </c>
      <c r="J57" s="119" t="s">
        <v>337</v>
      </c>
      <c r="K57" s="121">
        <v>2523216700</v>
      </c>
      <c r="L57" s="122" t="s">
        <v>2684</v>
      </c>
      <c r="M57" s="177">
        <v>0.8</v>
      </c>
      <c r="N57" s="122" t="s">
        <v>1151</v>
      </c>
      <c r="O57" s="122" t="s">
        <v>2683</v>
      </c>
      <c r="P57" s="81"/>
    </row>
    <row r="58" spans="1:16" s="7" customFormat="1" ht="24.75" customHeight="1" outlineLevel="1" x14ac:dyDescent="0.25">
      <c r="A58" s="140">
        <v>11</v>
      </c>
      <c r="B58" s="120" t="s">
        <v>2733</v>
      </c>
      <c r="C58" s="122" t="s">
        <v>31</v>
      </c>
      <c r="D58" s="119" t="s">
        <v>2726</v>
      </c>
      <c r="E58" s="196">
        <v>43883</v>
      </c>
      <c r="F58" s="196">
        <v>44196</v>
      </c>
      <c r="G58" s="168">
        <f t="shared" si="1"/>
        <v>10.433333333333334</v>
      </c>
      <c r="H58" s="120" t="s">
        <v>2727</v>
      </c>
      <c r="I58" s="119" t="s">
        <v>255</v>
      </c>
      <c r="J58" s="119" t="s">
        <v>276</v>
      </c>
      <c r="K58" s="121">
        <v>3854126570</v>
      </c>
      <c r="L58" s="122" t="s">
        <v>2684</v>
      </c>
      <c r="M58" s="177">
        <v>0.8</v>
      </c>
      <c r="N58" s="122" t="s">
        <v>1151</v>
      </c>
      <c r="O58" s="122" t="s">
        <v>2683</v>
      </c>
      <c r="P58" s="81"/>
    </row>
    <row r="59" spans="1:16" s="7" customFormat="1" ht="24.75" customHeight="1" outlineLevel="1" x14ac:dyDescent="0.25">
      <c r="A59" s="140">
        <v>12</v>
      </c>
      <c r="B59" s="120" t="s">
        <v>2733</v>
      </c>
      <c r="C59" s="122" t="s">
        <v>31</v>
      </c>
      <c r="D59" s="119" t="s">
        <v>2726</v>
      </c>
      <c r="E59" s="196">
        <v>43883</v>
      </c>
      <c r="F59" s="196">
        <v>44196</v>
      </c>
      <c r="G59" s="168">
        <f t="shared" si="1"/>
        <v>10.433333333333334</v>
      </c>
      <c r="H59" s="120" t="s">
        <v>2727</v>
      </c>
      <c r="I59" s="119" t="s">
        <v>255</v>
      </c>
      <c r="J59" s="119" t="s">
        <v>281</v>
      </c>
      <c r="K59" s="121">
        <v>3854126570</v>
      </c>
      <c r="L59" s="122" t="s">
        <v>2684</v>
      </c>
      <c r="M59" s="177">
        <v>0.8</v>
      </c>
      <c r="N59" s="122" t="s">
        <v>1151</v>
      </c>
      <c r="O59" s="122" t="s">
        <v>2683</v>
      </c>
      <c r="P59" s="81"/>
    </row>
    <row r="60" spans="1:16" s="7" customFormat="1" ht="24.75" customHeight="1" outlineLevel="1" x14ac:dyDescent="0.25">
      <c r="A60" s="140">
        <v>13</v>
      </c>
      <c r="B60" s="120" t="s">
        <v>2733</v>
      </c>
      <c r="C60" s="122" t="s">
        <v>31</v>
      </c>
      <c r="D60" s="119" t="s">
        <v>2726</v>
      </c>
      <c r="E60" s="196">
        <v>43883</v>
      </c>
      <c r="F60" s="196">
        <v>44196</v>
      </c>
      <c r="G60" s="168">
        <f t="shared" si="1"/>
        <v>10.433333333333334</v>
      </c>
      <c r="H60" s="120" t="s">
        <v>2727</v>
      </c>
      <c r="I60" s="119" t="s">
        <v>255</v>
      </c>
      <c r="J60" s="119" t="s">
        <v>310</v>
      </c>
      <c r="K60" s="121">
        <v>3854126570</v>
      </c>
      <c r="L60" s="122" t="s">
        <v>2684</v>
      </c>
      <c r="M60" s="177">
        <v>0.8</v>
      </c>
      <c r="N60" s="122" t="s">
        <v>1151</v>
      </c>
      <c r="O60" s="122" t="s">
        <v>2683</v>
      </c>
      <c r="P60" s="81"/>
    </row>
    <row r="61" spans="1:16" s="7" customFormat="1" ht="24.75" customHeight="1" outlineLevel="1" x14ac:dyDescent="0.25">
      <c r="A61" s="140">
        <v>14</v>
      </c>
      <c r="B61" s="120" t="s">
        <v>2733</v>
      </c>
      <c r="C61" s="122" t="s">
        <v>31</v>
      </c>
      <c r="D61" s="119" t="s">
        <v>2726</v>
      </c>
      <c r="E61" s="196">
        <v>43883</v>
      </c>
      <c r="F61" s="196">
        <v>44196</v>
      </c>
      <c r="G61" s="168">
        <f t="shared" si="1"/>
        <v>10.433333333333334</v>
      </c>
      <c r="H61" s="120" t="s">
        <v>2727</v>
      </c>
      <c r="I61" s="119" t="s">
        <v>255</v>
      </c>
      <c r="J61" s="119" t="s">
        <v>333</v>
      </c>
      <c r="K61" s="121">
        <v>3854126570</v>
      </c>
      <c r="L61" s="122" t="s">
        <v>2684</v>
      </c>
      <c r="M61" s="177">
        <v>0.8</v>
      </c>
      <c r="N61" s="122" t="s">
        <v>1151</v>
      </c>
      <c r="O61" s="122" t="s">
        <v>2683</v>
      </c>
      <c r="P61" s="81"/>
    </row>
    <row r="62" spans="1:16" s="7" customFormat="1" ht="24.75" customHeight="1" outlineLevel="1" x14ac:dyDescent="0.25">
      <c r="A62" s="140">
        <v>15</v>
      </c>
      <c r="B62" s="120" t="s">
        <v>2733</v>
      </c>
      <c r="C62" s="122" t="s">
        <v>31</v>
      </c>
      <c r="D62" s="119" t="s">
        <v>2726</v>
      </c>
      <c r="E62" s="196">
        <v>43883</v>
      </c>
      <c r="F62" s="196">
        <v>44196</v>
      </c>
      <c r="G62" s="168">
        <f t="shared" si="1"/>
        <v>10.433333333333334</v>
      </c>
      <c r="H62" s="120" t="s">
        <v>2727</v>
      </c>
      <c r="I62" s="119" t="s">
        <v>255</v>
      </c>
      <c r="J62" s="119" t="s">
        <v>346</v>
      </c>
      <c r="K62" s="121">
        <v>3854126570</v>
      </c>
      <c r="L62" s="122" t="s">
        <v>2684</v>
      </c>
      <c r="M62" s="177">
        <v>0.8</v>
      </c>
      <c r="N62" s="122" t="s">
        <v>1151</v>
      </c>
      <c r="O62" s="122" t="s">
        <v>2683</v>
      </c>
      <c r="P62" s="81"/>
    </row>
    <row r="63" spans="1:16" s="7" customFormat="1" ht="24.75" customHeight="1" outlineLevel="1" x14ac:dyDescent="0.25">
      <c r="A63" s="140">
        <v>16</v>
      </c>
      <c r="B63" s="120" t="s">
        <v>2733</v>
      </c>
      <c r="C63" s="122" t="s">
        <v>31</v>
      </c>
      <c r="D63" s="119" t="s">
        <v>2726</v>
      </c>
      <c r="E63" s="196">
        <v>43883</v>
      </c>
      <c r="F63" s="196">
        <v>44196</v>
      </c>
      <c r="G63" s="168">
        <f t="shared" si="1"/>
        <v>10.433333333333334</v>
      </c>
      <c r="H63" s="120" t="s">
        <v>2727</v>
      </c>
      <c r="I63" s="119" t="s">
        <v>255</v>
      </c>
      <c r="J63" s="119" t="s">
        <v>364</v>
      </c>
      <c r="K63" s="121">
        <v>3854126570</v>
      </c>
      <c r="L63" s="122" t="s">
        <v>2684</v>
      </c>
      <c r="M63" s="177">
        <v>0.8</v>
      </c>
      <c r="N63" s="122" t="s">
        <v>1151</v>
      </c>
      <c r="O63" s="122" t="s">
        <v>2683</v>
      </c>
      <c r="P63" s="81"/>
    </row>
    <row r="64" spans="1:16" s="7" customFormat="1" ht="24.75" customHeight="1" outlineLevel="1" x14ac:dyDescent="0.25">
      <c r="A64" s="140">
        <v>17</v>
      </c>
      <c r="B64" s="120" t="s">
        <v>2733</v>
      </c>
      <c r="C64" s="122" t="s">
        <v>31</v>
      </c>
      <c r="D64" s="119" t="s">
        <v>2726</v>
      </c>
      <c r="E64" s="196">
        <v>43883</v>
      </c>
      <c r="F64" s="196">
        <v>44196</v>
      </c>
      <c r="G64" s="168">
        <f t="shared" si="1"/>
        <v>10.433333333333334</v>
      </c>
      <c r="H64" s="120" t="s">
        <v>2727</v>
      </c>
      <c r="I64" s="119" t="s">
        <v>255</v>
      </c>
      <c r="J64" s="119" t="s">
        <v>257</v>
      </c>
      <c r="K64" s="121">
        <v>3854126570</v>
      </c>
      <c r="L64" s="122" t="s">
        <v>2684</v>
      </c>
      <c r="M64" s="177">
        <v>0.8</v>
      </c>
      <c r="N64" s="122" t="s">
        <v>1151</v>
      </c>
      <c r="O64" s="122" t="s">
        <v>2683</v>
      </c>
      <c r="P64" s="81"/>
    </row>
    <row r="65" spans="1:16" s="7" customFormat="1" ht="24.75" customHeight="1" outlineLevel="1" x14ac:dyDescent="0.25">
      <c r="A65" s="140">
        <v>18</v>
      </c>
      <c r="B65" s="120" t="s">
        <v>2733</v>
      </c>
      <c r="C65" s="122" t="s">
        <v>31</v>
      </c>
      <c r="D65" s="119" t="s">
        <v>2726</v>
      </c>
      <c r="E65" s="196">
        <v>43883</v>
      </c>
      <c r="F65" s="196">
        <v>44196</v>
      </c>
      <c r="G65" s="168">
        <f t="shared" si="1"/>
        <v>10.433333333333334</v>
      </c>
      <c r="H65" s="120" t="s">
        <v>2727</v>
      </c>
      <c r="I65" s="119" t="s">
        <v>255</v>
      </c>
      <c r="J65" s="119" t="s">
        <v>370</v>
      </c>
      <c r="K65" s="121">
        <v>3854126570</v>
      </c>
      <c r="L65" s="122" t="s">
        <v>2684</v>
      </c>
      <c r="M65" s="177">
        <v>0.8</v>
      </c>
      <c r="N65" s="122" t="s">
        <v>1151</v>
      </c>
      <c r="O65" s="122" t="s">
        <v>2683</v>
      </c>
      <c r="P65" s="81"/>
    </row>
    <row r="66" spans="1:16" s="7" customFormat="1" ht="24.75" customHeight="1" outlineLevel="1" x14ac:dyDescent="0.25">
      <c r="A66" s="140">
        <v>19</v>
      </c>
      <c r="B66" s="120" t="s">
        <v>2733</v>
      </c>
      <c r="C66" s="122" t="s">
        <v>31</v>
      </c>
      <c r="D66" s="119" t="s">
        <v>2726</v>
      </c>
      <c r="E66" s="196">
        <v>43883</v>
      </c>
      <c r="F66" s="196">
        <v>44196</v>
      </c>
      <c r="G66" s="168">
        <f t="shared" si="1"/>
        <v>10.433333333333334</v>
      </c>
      <c r="H66" s="120" t="s">
        <v>2727</v>
      </c>
      <c r="I66" s="119" t="s">
        <v>255</v>
      </c>
      <c r="J66" s="119" t="s">
        <v>303</v>
      </c>
      <c r="K66" s="121">
        <v>3854126570</v>
      </c>
      <c r="L66" s="122" t="s">
        <v>2684</v>
      </c>
      <c r="M66" s="177">
        <v>0.8</v>
      </c>
      <c r="N66" s="122" t="s">
        <v>1151</v>
      </c>
      <c r="O66" s="122" t="s">
        <v>2683</v>
      </c>
      <c r="P66" s="81"/>
    </row>
    <row r="67" spans="1:16" s="7" customFormat="1" ht="24.75" customHeight="1" outlineLevel="1" x14ac:dyDescent="0.25">
      <c r="A67" s="140">
        <v>20</v>
      </c>
      <c r="B67" s="120" t="s">
        <v>2733</v>
      </c>
      <c r="C67" s="122" t="s">
        <v>31</v>
      </c>
      <c r="D67" s="119" t="s">
        <v>2728</v>
      </c>
      <c r="E67" s="196">
        <v>43883</v>
      </c>
      <c r="F67" s="196">
        <v>44196</v>
      </c>
      <c r="G67" s="168">
        <f t="shared" ref="G67:G82" si="2">IF(AND(E67&lt;&gt;"",F67&lt;&gt;""),((F67-E67)/30),"")</f>
        <v>10.433333333333334</v>
      </c>
      <c r="H67" s="120" t="s">
        <v>2729</v>
      </c>
      <c r="I67" s="119" t="s">
        <v>255</v>
      </c>
      <c r="J67" s="119" t="s">
        <v>275</v>
      </c>
      <c r="K67" s="121">
        <v>3545721553</v>
      </c>
      <c r="L67" s="122" t="s">
        <v>2684</v>
      </c>
      <c r="M67" s="177">
        <v>0.8</v>
      </c>
      <c r="N67" s="122" t="s">
        <v>1151</v>
      </c>
      <c r="O67" s="122" t="s">
        <v>2683</v>
      </c>
      <c r="P67" s="81"/>
    </row>
    <row r="68" spans="1:16" s="7" customFormat="1" ht="24.75" customHeight="1" outlineLevel="1" x14ac:dyDescent="0.25">
      <c r="A68" s="140">
        <v>21</v>
      </c>
      <c r="B68" s="120" t="s">
        <v>2733</v>
      </c>
      <c r="C68" s="122" t="s">
        <v>31</v>
      </c>
      <c r="D68" s="119" t="s">
        <v>2728</v>
      </c>
      <c r="E68" s="196">
        <v>43883</v>
      </c>
      <c r="F68" s="196">
        <v>44196</v>
      </c>
      <c r="G68" s="168">
        <f t="shared" si="2"/>
        <v>10.433333333333334</v>
      </c>
      <c r="H68" s="120" t="s">
        <v>2729</v>
      </c>
      <c r="I68" s="119" t="s">
        <v>255</v>
      </c>
      <c r="J68" s="119" t="s">
        <v>298</v>
      </c>
      <c r="K68" s="121">
        <v>3545721553</v>
      </c>
      <c r="L68" s="122" t="s">
        <v>2684</v>
      </c>
      <c r="M68" s="177">
        <v>0.8</v>
      </c>
      <c r="N68" s="122" t="s">
        <v>1151</v>
      </c>
      <c r="O68" s="122" t="s">
        <v>2683</v>
      </c>
      <c r="P68" s="81"/>
    </row>
    <row r="69" spans="1:16" s="7" customFormat="1" ht="24.75" customHeight="1" outlineLevel="1" x14ac:dyDescent="0.25">
      <c r="A69" s="140">
        <v>22</v>
      </c>
      <c r="B69" s="120" t="s">
        <v>2733</v>
      </c>
      <c r="C69" s="122" t="s">
        <v>31</v>
      </c>
      <c r="D69" s="119" t="s">
        <v>2728</v>
      </c>
      <c r="E69" s="196">
        <v>43883</v>
      </c>
      <c r="F69" s="196">
        <v>44196</v>
      </c>
      <c r="G69" s="168">
        <f t="shared" si="2"/>
        <v>10.433333333333334</v>
      </c>
      <c r="H69" s="120" t="s">
        <v>2729</v>
      </c>
      <c r="I69" s="119" t="s">
        <v>255</v>
      </c>
      <c r="J69" s="119" t="s">
        <v>313</v>
      </c>
      <c r="K69" s="121">
        <v>3545721553</v>
      </c>
      <c r="L69" s="122" t="s">
        <v>2684</v>
      </c>
      <c r="M69" s="177">
        <v>0.8</v>
      </c>
      <c r="N69" s="122" t="s">
        <v>1151</v>
      </c>
      <c r="O69" s="122" t="s">
        <v>2683</v>
      </c>
      <c r="P69" s="81"/>
    </row>
    <row r="70" spans="1:16" s="7" customFormat="1" ht="24.75" customHeight="1" outlineLevel="1" x14ac:dyDescent="0.25">
      <c r="A70" s="140">
        <v>23</v>
      </c>
      <c r="B70" s="120" t="s">
        <v>2733</v>
      </c>
      <c r="C70" s="122" t="s">
        <v>31</v>
      </c>
      <c r="D70" s="119" t="s">
        <v>2728</v>
      </c>
      <c r="E70" s="196">
        <v>43883</v>
      </c>
      <c r="F70" s="196">
        <v>44196</v>
      </c>
      <c r="G70" s="168">
        <f t="shared" si="2"/>
        <v>10.433333333333334</v>
      </c>
      <c r="H70" s="120" t="s">
        <v>2729</v>
      </c>
      <c r="I70" s="119" t="s">
        <v>255</v>
      </c>
      <c r="J70" s="119" t="s">
        <v>330</v>
      </c>
      <c r="K70" s="121">
        <v>3545721553</v>
      </c>
      <c r="L70" s="122" t="s">
        <v>2684</v>
      </c>
      <c r="M70" s="177">
        <v>0.8</v>
      </c>
      <c r="N70" s="122" t="s">
        <v>1151</v>
      </c>
      <c r="O70" s="122" t="s">
        <v>2683</v>
      </c>
      <c r="P70" s="81"/>
    </row>
    <row r="71" spans="1:16" s="7" customFormat="1" ht="24.75" customHeight="1" outlineLevel="1" x14ac:dyDescent="0.25">
      <c r="A71" s="140">
        <v>24</v>
      </c>
      <c r="B71" s="120" t="s">
        <v>2733</v>
      </c>
      <c r="C71" s="122" t="s">
        <v>31</v>
      </c>
      <c r="D71" s="119" t="s">
        <v>2728</v>
      </c>
      <c r="E71" s="196">
        <v>43883</v>
      </c>
      <c r="F71" s="196">
        <v>44196</v>
      </c>
      <c r="G71" s="168">
        <f t="shared" si="2"/>
        <v>10.433333333333334</v>
      </c>
      <c r="H71" s="120" t="s">
        <v>2729</v>
      </c>
      <c r="I71" s="119" t="s">
        <v>255</v>
      </c>
      <c r="J71" s="119" t="s">
        <v>360</v>
      </c>
      <c r="K71" s="121">
        <v>3545721553</v>
      </c>
      <c r="L71" s="122" t="s">
        <v>2684</v>
      </c>
      <c r="M71" s="177">
        <v>0.8</v>
      </c>
      <c r="N71" s="122" t="s">
        <v>1151</v>
      </c>
      <c r="O71" s="122" t="s">
        <v>2683</v>
      </c>
      <c r="P71" s="81"/>
    </row>
    <row r="72" spans="1:16" s="7" customFormat="1" ht="24.75" customHeight="1" outlineLevel="1" x14ac:dyDescent="0.25">
      <c r="A72" s="140">
        <v>25</v>
      </c>
      <c r="B72" s="120" t="s">
        <v>2733</v>
      </c>
      <c r="C72" s="122" t="s">
        <v>31</v>
      </c>
      <c r="D72" s="119" t="s">
        <v>2728</v>
      </c>
      <c r="E72" s="196">
        <v>43883</v>
      </c>
      <c r="F72" s="196">
        <v>44196</v>
      </c>
      <c r="G72" s="168">
        <f t="shared" si="2"/>
        <v>10.433333333333334</v>
      </c>
      <c r="H72" s="120" t="s">
        <v>2729</v>
      </c>
      <c r="I72" s="119" t="s">
        <v>255</v>
      </c>
      <c r="J72" s="119" t="s">
        <v>369</v>
      </c>
      <c r="K72" s="121">
        <v>3545721553</v>
      </c>
      <c r="L72" s="122" t="s">
        <v>2684</v>
      </c>
      <c r="M72" s="177">
        <v>0.8</v>
      </c>
      <c r="N72" s="122" t="s">
        <v>1151</v>
      </c>
      <c r="O72" s="122" t="s">
        <v>2683</v>
      </c>
      <c r="P72" s="81"/>
    </row>
    <row r="73" spans="1:16" s="7" customFormat="1" ht="24.75" customHeight="1" outlineLevel="1" x14ac:dyDescent="0.25">
      <c r="A73" s="140">
        <v>26</v>
      </c>
      <c r="B73" s="120" t="s">
        <v>2733</v>
      </c>
      <c r="C73" s="122" t="s">
        <v>31</v>
      </c>
      <c r="D73" s="119" t="s">
        <v>2728</v>
      </c>
      <c r="E73" s="196">
        <v>43883</v>
      </c>
      <c r="F73" s="196">
        <v>44196</v>
      </c>
      <c r="G73" s="168">
        <f t="shared" si="2"/>
        <v>10.433333333333334</v>
      </c>
      <c r="H73" s="120" t="s">
        <v>2729</v>
      </c>
      <c r="I73" s="119" t="s">
        <v>255</v>
      </c>
      <c r="J73" s="119" t="s">
        <v>372</v>
      </c>
      <c r="K73" s="121">
        <v>3545721553</v>
      </c>
      <c r="L73" s="122" t="s">
        <v>2684</v>
      </c>
      <c r="M73" s="177">
        <v>0.8</v>
      </c>
      <c r="N73" s="122" t="s">
        <v>1151</v>
      </c>
      <c r="O73" s="122" t="s">
        <v>2683</v>
      </c>
      <c r="P73" s="81"/>
    </row>
    <row r="74" spans="1:16" s="7" customFormat="1" ht="24.75" customHeight="1" outlineLevel="1" x14ac:dyDescent="0.25">
      <c r="A74" s="140">
        <v>27</v>
      </c>
      <c r="B74" s="120" t="s">
        <v>2733</v>
      </c>
      <c r="C74" s="122" t="s">
        <v>31</v>
      </c>
      <c r="D74" s="119" t="s">
        <v>2728</v>
      </c>
      <c r="E74" s="196">
        <v>43883</v>
      </c>
      <c r="F74" s="196">
        <v>44196</v>
      </c>
      <c r="G74" s="168">
        <f t="shared" si="2"/>
        <v>10.433333333333334</v>
      </c>
      <c r="H74" s="120" t="s">
        <v>2729</v>
      </c>
      <c r="I74" s="119" t="s">
        <v>255</v>
      </c>
      <c r="J74" s="119" t="s">
        <v>373</v>
      </c>
      <c r="K74" s="121">
        <v>3545721553</v>
      </c>
      <c r="L74" s="122" t="s">
        <v>2684</v>
      </c>
      <c r="M74" s="177">
        <v>0.8</v>
      </c>
      <c r="N74" s="122" t="s">
        <v>1151</v>
      </c>
      <c r="O74" s="122" t="s">
        <v>2683</v>
      </c>
      <c r="P74" s="81"/>
    </row>
    <row r="75" spans="1:16" s="7" customFormat="1" ht="24.75" customHeight="1" outlineLevel="1" x14ac:dyDescent="0.25">
      <c r="A75" s="140">
        <v>28</v>
      </c>
      <c r="B75" s="120" t="s">
        <v>2733</v>
      </c>
      <c r="C75" s="122" t="s">
        <v>31</v>
      </c>
      <c r="D75" s="119" t="s">
        <v>2728</v>
      </c>
      <c r="E75" s="196">
        <v>43883</v>
      </c>
      <c r="F75" s="196">
        <v>44196</v>
      </c>
      <c r="G75" s="168">
        <f t="shared" si="2"/>
        <v>10.433333333333334</v>
      </c>
      <c r="H75" s="120" t="s">
        <v>2729</v>
      </c>
      <c r="I75" s="119" t="s">
        <v>255</v>
      </c>
      <c r="J75" s="119" t="s">
        <v>374</v>
      </c>
      <c r="K75" s="121">
        <v>3545721553</v>
      </c>
      <c r="L75" s="122" t="s">
        <v>2684</v>
      </c>
      <c r="M75" s="177">
        <v>0.8</v>
      </c>
      <c r="N75" s="122" t="s">
        <v>1151</v>
      </c>
      <c r="O75" s="122" t="s">
        <v>2683</v>
      </c>
      <c r="P75" s="81"/>
    </row>
    <row r="76" spans="1:16" s="7" customFormat="1" ht="24.75" customHeight="1" outlineLevel="1" x14ac:dyDescent="0.25">
      <c r="A76" s="140">
        <v>29</v>
      </c>
      <c r="B76" s="120" t="s">
        <v>2733</v>
      </c>
      <c r="C76" s="122" t="s">
        <v>31</v>
      </c>
      <c r="D76" s="119" t="s">
        <v>2728</v>
      </c>
      <c r="E76" s="196">
        <v>43883</v>
      </c>
      <c r="F76" s="196">
        <v>44196</v>
      </c>
      <c r="G76" s="168">
        <f t="shared" si="2"/>
        <v>10.433333333333334</v>
      </c>
      <c r="H76" s="120" t="s">
        <v>2729</v>
      </c>
      <c r="I76" s="119" t="s">
        <v>255</v>
      </c>
      <c r="J76" s="119" t="s">
        <v>269</v>
      </c>
      <c r="K76" s="121">
        <v>3545721553</v>
      </c>
      <c r="L76" s="122" t="s">
        <v>2684</v>
      </c>
      <c r="M76" s="177">
        <v>0.8</v>
      </c>
      <c r="N76" s="122" t="s">
        <v>1151</v>
      </c>
      <c r="O76" s="122" t="s">
        <v>2683</v>
      </c>
      <c r="P76" s="81"/>
    </row>
    <row r="77" spans="1:16" s="7" customFormat="1" ht="24.75" customHeight="1" outlineLevel="1" x14ac:dyDescent="0.25">
      <c r="A77" s="140">
        <v>30</v>
      </c>
      <c r="B77" s="120" t="s">
        <v>2733</v>
      </c>
      <c r="C77" s="122" t="s">
        <v>31</v>
      </c>
      <c r="D77" s="119" t="s">
        <v>2728</v>
      </c>
      <c r="E77" s="196">
        <v>43883</v>
      </c>
      <c r="F77" s="196">
        <v>44196</v>
      </c>
      <c r="G77" s="168">
        <f t="shared" si="2"/>
        <v>10.433333333333334</v>
      </c>
      <c r="H77" s="120" t="s">
        <v>2729</v>
      </c>
      <c r="I77" s="119" t="s">
        <v>255</v>
      </c>
      <c r="J77" s="119" t="s">
        <v>304</v>
      </c>
      <c r="K77" s="121">
        <v>3545721553</v>
      </c>
      <c r="L77" s="122" t="s">
        <v>2684</v>
      </c>
      <c r="M77" s="177">
        <v>0.8</v>
      </c>
      <c r="N77" s="122" t="s">
        <v>1151</v>
      </c>
      <c r="O77" s="122" t="s">
        <v>2683</v>
      </c>
      <c r="P77" s="81"/>
    </row>
    <row r="78" spans="1:16" s="7" customFormat="1" ht="24.75" customHeight="1" outlineLevel="1" x14ac:dyDescent="0.25">
      <c r="A78" s="140">
        <v>31</v>
      </c>
      <c r="B78" s="120" t="s">
        <v>2733</v>
      </c>
      <c r="C78" s="122" t="s">
        <v>31</v>
      </c>
      <c r="D78" s="119" t="s">
        <v>2728</v>
      </c>
      <c r="E78" s="196">
        <v>43883</v>
      </c>
      <c r="F78" s="196">
        <v>44196</v>
      </c>
      <c r="G78" s="168">
        <f t="shared" si="2"/>
        <v>10.433333333333334</v>
      </c>
      <c r="H78" s="120" t="s">
        <v>2729</v>
      </c>
      <c r="I78" s="119" t="s">
        <v>255</v>
      </c>
      <c r="J78" s="119" t="s">
        <v>341</v>
      </c>
      <c r="K78" s="121">
        <v>3545721553</v>
      </c>
      <c r="L78" s="122" t="s">
        <v>2684</v>
      </c>
      <c r="M78" s="177">
        <v>0.8</v>
      </c>
      <c r="N78" s="122" t="s">
        <v>1151</v>
      </c>
      <c r="O78" s="122" t="s">
        <v>2683</v>
      </c>
      <c r="P78" s="81"/>
    </row>
    <row r="79" spans="1:16" s="7" customFormat="1" ht="24.75" customHeight="1" outlineLevel="1" x14ac:dyDescent="0.25">
      <c r="A79" s="140">
        <v>32</v>
      </c>
      <c r="B79" s="120" t="s">
        <v>2733</v>
      </c>
      <c r="C79" s="122" t="s">
        <v>31</v>
      </c>
      <c r="D79" s="119" t="s">
        <v>2728</v>
      </c>
      <c r="E79" s="196">
        <v>43883</v>
      </c>
      <c r="F79" s="196">
        <v>44196</v>
      </c>
      <c r="G79" s="168">
        <f t="shared" si="2"/>
        <v>10.433333333333334</v>
      </c>
      <c r="H79" s="120" t="s">
        <v>2729</v>
      </c>
      <c r="I79" s="119" t="s">
        <v>255</v>
      </c>
      <c r="J79" s="119" t="s">
        <v>326</v>
      </c>
      <c r="K79" s="121">
        <v>3545721553</v>
      </c>
      <c r="L79" s="122" t="s">
        <v>2684</v>
      </c>
      <c r="M79" s="177">
        <v>0.8</v>
      </c>
      <c r="N79" s="122" t="s">
        <v>1151</v>
      </c>
      <c r="O79" s="122" t="s">
        <v>2683</v>
      </c>
      <c r="P79" s="81"/>
    </row>
    <row r="80" spans="1:16" s="7" customFormat="1" ht="24.75" customHeight="1" outlineLevel="1" x14ac:dyDescent="0.25">
      <c r="A80" s="140">
        <v>33</v>
      </c>
      <c r="B80" s="120" t="s">
        <v>2733</v>
      </c>
      <c r="C80" s="122" t="s">
        <v>31</v>
      </c>
      <c r="D80" s="119" t="s">
        <v>2728</v>
      </c>
      <c r="E80" s="196">
        <v>43883</v>
      </c>
      <c r="F80" s="196">
        <v>44196</v>
      </c>
      <c r="G80" s="168">
        <f t="shared" si="2"/>
        <v>10.433333333333334</v>
      </c>
      <c r="H80" s="120" t="s">
        <v>2729</v>
      </c>
      <c r="I80" s="119" t="s">
        <v>255</v>
      </c>
      <c r="J80" s="119" t="s">
        <v>306</v>
      </c>
      <c r="K80" s="121">
        <v>3545721553</v>
      </c>
      <c r="L80" s="122" t="s">
        <v>2684</v>
      </c>
      <c r="M80" s="177">
        <v>0.8</v>
      </c>
      <c r="N80" s="122" t="s">
        <v>1151</v>
      </c>
      <c r="O80" s="122" t="s">
        <v>2683</v>
      </c>
      <c r="P80" s="81"/>
    </row>
    <row r="81" spans="1:16" s="7" customFormat="1" ht="24.75" customHeight="1" outlineLevel="1" x14ac:dyDescent="0.25">
      <c r="A81" s="140">
        <v>34</v>
      </c>
      <c r="B81" s="120" t="s">
        <v>2733</v>
      </c>
      <c r="C81" s="122" t="s">
        <v>31</v>
      </c>
      <c r="D81" s="119" t="s">
        <v>2728</v>
      </c>
      <c r="E81" s="196">
        <v>43883</v>
      </c>
      <c r="F81" s="196">
        <v>44196</v>
      </c>
      <c r="G81" s="168">
        <f t="shared" si="2"/>
        <v>10.433333333333334</v>
      </c>
      <c r="H81" s="120" t="s">
        <v>2729</v>
      </c>
      <c r="I81" s="119" t="s">
        <v>255</v>
      </c>
      <c r="J81" s="119" t="s">
        <v>262</v>
      </c>
      <c r="K81" s="121">
        <v>3545721553</v>
      </c>
      <c r="L81" s="122" t="s">
        <v>2684</v>
      </c>
      <c r="M81" s="177">
        <v>0.8</v>
      </c>
      <c r="N81" s="122" t="s">
        <v>1151</v>
      </c>
      <c r="O81" s="122" t="s">
        <v>2683</v>
      </c>
      <c r="P81" s="81"/>
    </row>
    <row r="82" spans="1:16" s="7" customFormat="1" ht="24.75" customHeight="1" outlineLevel="1" x14ac:dyDescent="0.25">
      <c r="A82" s="140">
        <v>35</v>
      </c>
      <c r="B82" s="120" t="s">
        <v>2733</v>
      </c>
      <c r="C82" s="122" t="s">
        <v>31</v>
      </c>
      <c r="D82" s="119" t="s">
        <v>2728</v>
      </c>
      <c r="E82" s="196">
        <v>43883</v>
      </c>
      <c r="F82" s="196">
        <v>44196</v>
      </c>
      <c r="G82" s="168">
        <f t="shared" si="2"/>
        <v>10.433333333333334</v>
      </c>
      <c r="H82" s="120" t="s">
        <v>2729</v>
      </c>
      <c r="I82" s="119" t="s">
        <v>255</v>
      </c>
      <c r="J82" s="119" t="s">
        <v>267</v>
      </c>
      <c r="K82" s="121">
        <v>3545721553</v>
      </c>
      <c r="L82" s="122" t="s">
        <v>2684</v>
      </c>
      <c r="M82" s="177">
        <v>0.8</v>
      </c>
      <c r="N82" s="122" t="s">
        <v>1151</v>
      </c>
      <c r="O82" s="122" t="s">
        <v>2683</v>
      </c>
      <c r="P82" s="81"/>
    </row>
    <row r="83" spans="1:16" s="7" customFormat="1" ht="24.6" customHeight="1" outlineLevel="1" x14ac:dyDescent="0.25">
      <c r="A83" s="140">
        <v>36</v>
      </c>
      <c r="B83" s="120" t="s">
        <v>2733</v>
      </c>
      <c r="C83" s="122" t="s">
        <v>31</v>
      </c>
      <c r="D83" s="119" t="s">
        <v>2730</v>
      </c>
      <c r="E83" s="196">
        <v>43883</v>
      </c>
      <c r="F83" s="196">
        <v>44196</v>
      </c>
      <c r="G83" s="168">
        <f t="shared" si="1"/>
        <v>10.433333333333334</v>
      </c>
      <c r="H83" s="120" t="s">
        <v>2731</v>
      </c>
      <c r="I83" s="119" t="s">
        <v>255</v>
      </c>
      <c r="J83" s="119" t="s">
        <v>270</v>
      </c>
      <c r="K83" s="121">
        <v>4528144226</v>
      </c>
      <c r="L83" s="122" t="s">
        <v>2684</v>
      </c>
      <c r="M83" s="177">
        <v>0.8</v>
      </c>
      <c r="N83" s="122" t="s">
        <v>1151</v>
      </c>
      <c r="O83" s="122" t="s">
        <v>2683</v>
      </c>
      <c r="P83" s="81"/>
    </row>
    <row r="84" spans="1:16" s="7" customFormat="1" ht="24.75" customHeight="1" outlineLevel="1" x14ac:dyDescent="0.25">
      <c r="A84" s="140">
        <v>37</v>
      </c>
      <c r="B84" s="120" t="s">
        <v>2733</v>
      </c>
      <c r="C84" s="122" t="s">
        <v>31</v>
      </c>
      <c r="D84" s="119" t="s">
        <v>2730</v>
      </c>
      <c r="E84" s="196">
        <v>43883</v>
      </c>
      <c r="F84" s="196">
        <v>44196</v>
      </c>
      <c r="G84" s="168">
        <f t="shared" si="1"/>
        <v>10.433333333333334</v>
      </c>
      <c r="H84" s="120" t="s">
        <v>2731</v>
      </c>
      <c r="I84" s="119" t="s">
        <v>255</v>
      </c>
      <c r="J84" s="119" t="s">
        <v>301</v>
      </c>
      <c r="K84" s="121">
        <v>4528144226</v>
      </c>
      <c r="L84" s="122" t="s">
        <v>2684</v>
      </c>
      <c r="M84" s="177">
        <v>0.8</v>
      </c>
      <c r="N84" s="122" t="s">
        <v>1151</v>
      </c>
      <c r="O84" s="122" t="s">
        <v>2683</v>
      </c>
      <c r="P84" s="81"/>
    </row>
    <row r="85" spans="1:16" s="7" customFormat="1" ht="24.75" customHeight="1" outlineLevel="1" x14ac:dyDescent="0.25">
      <c r="A85" s="140">
        <v>38</v>
      </c>
      <c r="B85" s="120" t="s">
        <v>2733</v>
      </c>
      <c r="C85" s="122" t="s">
        <v>31</v>
      </c>
      <c r="D85" s="119" t="s">
        <v>2730</v>
      </c>
      <c r="E85" s="196">
        <v>43883</v>
      </c>
      <c r="F85" s="196">
        <v>44196</v>
      </c>
      <c r="G85" s="168">
        <f t="shared" si="1"/>
        <v>10.433333333333334</v>
      </c>
      <c r="H85" s="120" t="s">
        <v>2731</v>
      </c>
      <c r="I85" s="119" t="s">
        <v>255</v>
      </c>
      <c r="J85" s="119" t="s">
        <v>327</v>
      </c>
      <c r="K85" s="121">
        <v>4528144226</v>
      </c>
      <c r="L85" s="122" t="s">
        <v>2684</v>
      </c>
      <c r="M85" s="177">
        <v>0.8</v>
      </c>
      <c r="N85" s="122" t="s">
        <v>1151</v>
      </c>
      <c r="O85" s="122" t="s">
        <v>2683</v>
      </c>
      <c r="P85" s="81"/>
    </row>
    <row r="86" spans="1:16" s="7" customFormat="1" ht="24.75" customHeight="1" outlineLevel="1" x14ac:dyDescent="0.25">
      <c r="A86" s="140">
        <v>39</v>
      </c>
      <c r="B86" s="120" t="s">
        <v>2733</v>
      </c>
      <c r="C86" s="122" t="s">
        <v>31</v>
      </c>
      <c r="D86" s="119" t="s">
        <v>2730</v>
      </c>
      <c r="E86" s="196">
        <v>43883</v>
      </c>
      <c r="F86" s="196">
        <v>44196</v>
      </c>
      <c r="G86" s="168">
        <f t="shared" si="1"/>
        <v>10.433333333333334</v>
      </c>
      <c r="H86" s="120" t="s">
        <v>2731</v>
      </c>
      <c r="I86" s="119" t="s">
        <v>255</v>
      </c>
      <c r="J86" s="119" t="s">
        <v>331</v>
      </c>
      <c r="K86" s="121">
        <v>4528144226</v>
      </c>
      <c r="L86" s="122" t="s">
        <v>2684</v>
      </c>
      <c r="M86" s="177">
        <v>0.8</v>
      </c>
      <c r="N86" s="122" t="s">
        <v>1151</v>
      </c>
      <c r="O86" s="122" t="s">
        <v>2683</v>
      </c>
      <c r="P86" s="81"/>
    </row>
    <row r="87" spans="1:16" s="7" customFormat="1" ht="24.75" customHeight="1" outlineLevel="1" x14ac:dyDescent="0.25">
      <c r="A87" s="140">
        <v>40</v>
      </c>
      <c r="B87" s="120" t="s">
        <v>2733</v>
      </c>
      <c r="C87" s="122" t="s">
        <v>31</v>
      </c>
      <c r="D87" s="119" t="s">
        <v>2730</v>
      </c>
      <c r="E87" s="196">
        <v>43883</v>
      </c>
      <c r="F87" s="196">
        <v>44196</v>
      </c>
      <c r="G87" s="168">
        <f t="shared" si="1"/>
        <v>10.433333333333334</v>
      </c>
      <c r="H87" s="120" t="s">
        <v>2731</v>
      </c>
      <c r="I87" s="119" t="s">
        <v>255</v>
      </c>
      <c r="J87" s="119" t="s">
        <v>260</v>
      </c>
      <c r="K87" s="121">
        <v>4528144226</v>
      </c>
      <c r="L87" s="122" t="s">
        <v>2684</v>
      </c>
      <c r="M87" s="177">
        <v>0.8</v>
      </c>
      <c r="N87" s="122" t="s">
        <v>1151</v>
      </c>
      <c r="O87" s="122" t="s">
        <v>2683</v>
      </c>
      <c r="P87" s="81"/>
    </row>
    <row r="88" spans="1:16" s="7" customFormat="1" ht="24.75" customHeight="1" outlineLevel="1" x14ac:dyDescent="0.25">
      <c r="A88" s="140">
        <v>41</v>
      </c>
      <c r="B88" s="120" t="s">
        <v>2733</v>
      </c>
      <c r="C88" s="122" t="s">
        <v>31</v>
      </c>
      <c r="D88" s="119" t="s">
        <v>2730</v>
      </c>
      <c r="E88" s="196">
        <v>43883</v>
      </c>
      <c r="F88" s="196">
        <v>44196</v>
      </c>
      <c r="G88" s="168">
        <f t="shared" si="1"/>
        <v>10.433333333333334</v>
      </c>
      <c r="H88" s="120" t="s">
        <v>2731</v>
      </c>
      <c r="I88" s="119" t="s">
        <v>255</v>
      </c>
      <c r="J88" s="119" t="s">
        <v>309</v>
      </c>
      <c r="K88" s="121">
        <v>4528144226</v>
      </c>
      <c r="L88" s="122" t="s">
        <v>2684</v>
      </c>
      <c r="M88" s="177">
        <v>0.8</v>
      </c>
      <c r="N88" s="122" t="s">
        <v>1151</v>
      </c>
      <c r="O88" s="122" t="s">
        <v>2683</v>
      </c>
      <c r="P88" s="81"/>
    </row>
    <row r="89" spans="1:16" s="7" customFormat="1" ht="24.75" customHeight="1" outlineLevel="1" x14ac:dyDescent="0.25">
      <c r="A89" s="140">
        <v>42</v>
      </c>
      <c r="B89" s="120" t="s">
        <v>2733</v>
      </c>
      <c r="C89" s="122" t="s">
        <v>31</v>
      </c>
      <c r="D89" s="119" t="s">
        <v>2730</v>
      </c>
      <c r="E89" s="196">
        <v>43883</v>
      </c>
      <c r="F89" s="196">
        <v>44196</v>
      </c>
      <c r="G89" s="168">
        <f t="shared" si="1"/>
        <v>10.433333333333334</v>
      </c>
      <c r="H89" s="120" t="s">
        <v>2731</v>
      </c>
      <c r="I89" s="119" t="s">
        <v>255</v>
      </c>
      <c r="J89" s="119" t="s">
        <v>343</v>
      </c>
      <c r="K89" s="121">
        <v>4528144226</v>
      </c>
      <c r="L89" s="122" t="s">
        <v>2684</v>
      </c>
      <c r="M89" s="177">
        <v>0.8</v>
      </c>
      <c r="N89" s="122" t="s">
        <v>1151</v>
      </c>
      <c r="O89" s="122" t="s">
        <v>2683</v>
      </c>
      <c r="P89" s="81"/>
    </row>
    <row r="90" spans="1:16" s="7" customFormat="1" ht="24.75" customHeight="1" outlineLevel="1" x14ac:dyDescent="0.25">
      <c r="A90" s="140">
        <v>43</v>
      </c>
      <c r="B90" s="120" t="s">
        <v>2733</v>
      </c>
      <c r="C90" s="122" t="s">
        <v>31</v>
      </c>
      <c r="D90" s="119" t="s">
        <v>2730</v>
      </c>
      <c r="E90" s="196">
        <v>43883</v>
      </c>
      <c r="F90" s="196">
        <v>44196</v>
      </c>
      <c r="G90" s="168">
        <f t="shared" si="1"/>
        <v>10.433333333333334</v>
      </c>
      <c r="H90" s="120" t="s">
        <v>2731</v>
      </c>
      <c r="I90" s="119" t="s">
        <v>255</v>
      </c>
      <c r="J90" s="119" t="s">
        <v>340</v>
      </c>
      <c r="K90" s="121">
        <v>4528144226</v>
      </c>
      <c r="L90" s="122" t="s">
        <v>2684</v>
      </c>
      <c r="M90" s="177">
        <v>0.8</v>
      </c>
      <c r="N90" s="122" t="s">
        <v>1151</v>
      </c>
      <c r="O90" s="122" t="s">
        <v>2683</v>
      </c>
      <c r="P90" s="81"/>
    </row>
    <row r="91" spans="1:16" s="7" customFormat="1" ht="24.75" customHeight="1" outlineLevel="1" x14ac:dyDescent="0.25">
      <c r="A91" s="140">
        <v>44</v>
      </c>
      <c r="B91" s="120" t="s">
        <v>2733</v>
      </c>
      <c r="C91" s="122" t="s">
        <v>31</v>
      </c>
      <c r="D91" s="119" t="s">
        <v>2730</v>
      </c>
      <c r="E91" s="196">
        <v>43883</v>
      </c>
      <c r="F91" s="196">
        <v>44196</v>
      </c>
      <c r="G91" s="168">
        <f t="shared" si="1"/>
        <v>10.433333333333334</v>
      </c>
      <c r="H91" s="120" t="s">
        <v>2731</v>
      </c>
      <c r="I91" s="119" t="s">
        <v>255</v>
      </c>
      <c r="J91" s="119" t="s">
        <v>365</v>
      </c>
      <c r="K91" s="121">
        <v>4528144226</v>
      </c>
      <c r="L91" s="122" t="s">
        <v>2684</v>
      </c>
      <c r="M91" s="177">
        <v>0.8</v>
      </c>
      <c r="N91" s="122" t="s">
        <v>1151</v>
      </c>
      <c r="O91" s="122" t="s">
        <v>2683</v>
      </c>
      <c r="P91" s="81"/>
    </row>
    <row r="92" spans="1:16" s="7" customFormat="1" ht="24.75" customHeight="1" outlineLevel="1" x14ac:dyDescent="0.25">
      <c r="A92" s="140">
        <v>45</v>
      </c>
      <c r="B92" s="120" t="s">
        <v>2733</v>
      </c>
      <c r="C92" s="122" t="s">
        <v>31</v>
      </c>
      <c r="D92" s="119" t="s">
        <v>2730</v>
      </c>
      <c r="E92" s="196">
        <v>43883</v>
      </c>
      <c r="F92" s="196">
        <v>44196</v>
      </c>
      <c r="G92" s="168">
        <f t="shared" si="1"/>
        <v>10.433333333333334</v>
      </c>
      <c r="H92" s="120" t="s">
        <v>2731</v>
      </c>
      <c r="I92" s="119" t="s">
        <v>255</v>
      </c>
      <c r="J92" s="119" t="s">
        <v>60</v>
      </c>
      <c r="K92" s="121">
        <v>4528144226</v>
      </c>
      <c r="L92" s="122" t="s">
        <v>2684</v>
      </c>
      <c r="M92" s="177">
        <v>0.8</v>
      </c>
      <c r="N92" s="122" t="s">
        <v>1151</v>
      </c>
      <c r="O92" s="122" t="s">
        <v>2683</v>
      </c>
      <c r="P92" s="81"/>
    </row>
    <row r="93" spans="1:16" s="7" customFormat="1" ht="24.75" customHeight="1" outlineLevel="1" x14ac:dyDescent="0.25">
      <c r="A93" s="140">
        <v>46</v>
      </c>
      <c r="B93" s="120" t="s">
        <v>2733</v>
      </c>
      <c r="C93" s="122" t="s">
        <v>31</v>
      </c>
      <c r="D93" s="119" t="s">
        <v>2730</v>
      </c>
      <c r="E93" s="196">
        <v>43883</v>
      </c>
      <c r="F93" s="196">
        <v>44196</v>
      </c>
      <c r="G93" s="168">
        <f t="shared" si="1"/>
        <v>10.433333333333334</v>
      </c>
      <c r="H93" s="120" t="s">
        <v>2731</v>
      </c>
      <c r="I93" s="119" t="s">
        <v>255</v>
      </c>
      <c r="J93" s="119" t="s">
        <v>339</v>
      </c>
      <c r="K93" s="121">
        <v>4528144226</v>
      </c>
      <c r="L93" s="122" t="s">
        <v>2684</v>
      </c>
      <c r="M93" s="177">
        <v>0.8</v>
      </c>
      <c r="N93" s="122" t="s">
        <v>1151</v>
      </c>
      <c r="O93" s="122" t="s">
        <v>2683</v>
      </c>
      <c r="P93" s="81"/>
    </row>
    <row r="94" spans="1:16" s="7" customFormat="1" ht="24.75" customHeight="1" outlineLevel="1" x14ac:dyDescent="0.25">
      <c r="A94" s="140">
        <v>47</v>
      </c>
      <c r="B94" s="120" t="s">
        <v>2733</v>
      </c>
      <c r="C94" s="122" t="s">
        <v>31</v>
      </c>
      <c r="D94" s="119" t="s">
        <v>2732</v>
      </c>
      <c r="E94" s="196">
        <v>43883</v>
      </c>
      <c r="F94" s="196">
        <v>44196</v>
      </c>
      <c r="G94" s="168">
        <f t="shared" si="1"/>
        <v>10.433333333333334</v>
      </c>
      <c r="H94" s="120" t="s">
        <v>2731</v>
      </c>
      <c r="I94" s="119" t="s">
        <v>255</v>
      </c>
      <c r="J94" s="119" t="s">
        <v>285</v>
      </c>
      <c r="K94" s="121">
        <v>1826157531</v>
      </c>
      <c r="L94" s="122" t="s">
        <v>2684</v>
      </c>
      <c r="M94" s="177">
        <v>0.8</v>
      </c>
      <c r="N94" s="122" t="s">
        <v>1151</v>
      </c>
      <c r="O94" s="122" t="s">
        <v>2683</v>
      </c>
      <c r="P94" s="81"/>
    </row>
    <row r="95" spans="1:16" s="7" customFormat="1" ht="24.75" customHeight="1" outlineLevel="1" x14ac:dyDescent="0.25">
      <c r="A95" s="140">
        <v>48</v>
      </c>
      <c r="B95" s="120" t="s">
        <v>2733</v>
      </c>
      <c r="C95" s="122" t="s">
        <v>31</v>
      </c>
      <c r="D95" s="119" t="s">
        <v>2732</v>
      </c>
      <c r="E95" s="196">
        <v>43883</v>
      </c>
      <c r="F95" s="196">
        <v>44196</v>
      </c>
      <c r="G95" s="168">
        <f t="shared" si="1"/>
        <v>10.433333333333334</v>
      </c>
      <c r="H95" s="120" t="s">
        <v>2731</v>
      </c>
      <c r="I95" s="119" t="s">
        <v>255</v>
      </c>
      <c r="J95" s="119" t="s">
        <v>99</v>
      </c>
      <c r="K95" s="121">
        <v>1826157531</v>
      </c>
      <c r="L95" s="122" t="s">
        <v>2684</v>
      </c>
      <c r="M95" s="177">
        <v>0.8</v>
      </c>
      <c r="N95" s="122" t="s">
        <v>1151</v>
      </c>
      <c r="O95" s="122" t="s">
        <v>2683</v>
      </c>
      <c r="P95" s="81"/>
    </row>
    <row r="96" spans="1:16" s="7" customFormat="1" ht="24.75" customHeight="1" outlineLevel="1" x14ac:dyDescent="0.25">
      <c r="A96" s="140">
        <v>49</v>
      </c>
      <c r="B96" s="120" t="s">
        <v>2733</v>
      </c>
      <c r="C96" s="122" t="s">
        <v>31</v>
      </c>
      <c r="D96" s="119" t="s">
        <v>2732</v>
      </c>
      <c r="E96" s="196">
        <v>43883</v>
      </c>
      <c r="F96" s="196">
        <v>44196</v>
      </c>
      <c r="G96" s="168">
        <f t="shared" si="1"/>
        <v>10.433333333333334</v>
      </c>
      <c r="H96" s="120" t="s">
        <v>2731</v>
      </c>
      <c r="I96" s="119" t="s">
        <v>255</v>
      </c>
      <c r="J96" s="119" t="s">
        <v>318</v>
      </c>
      <c r="K96" s="121">
        <v>1826157531</v>
      </c>
      <c r="L96" s="122" t="s">
        <v>2684</v>
      </c>
      <c r="M96" s="177">
        <v>0.8</v>
      </c>
      <c r="N96" s="122" t="s">
        <v>1151</v>
      </c>
      <c r="O96" s="122" t="s">
        <v>2683</v>
      </c>
      <c r="P96" s="81"/>
    </row>
    <row r="97" spans="1:16" s="7" customFormat="1" ht="24.75" customHeight="1" outlineLevel="1" x14ac:dyDescent="0.25">
      <c r="A97" s="140">
        <v>50</v>
      </c>
      <c r="B97" s="120" t="s">
        <v>2733</v>
      </c>
      <c r="C97" s="122" t="s">
        <v>31</v>
      </c>
      <c r="D97" s="119" t="s">
        <v>2732</v>
      </c>
      <c r="E97" s="196">
        <v>43883</v>
      </c>
      <c r="F97" s="196">
        <v>44196</v>
      </c>
      <c r="G97" s="168">
        <f t="shared" si="1"/>
        <v>10.433333333333334</v>
      </c>
      <c r="H97" s="120" t="s">
        <v>2731</v>
      </c>
      <c r="I97" s="119" t="s">
        <v>255</v>
      </c>
      <c r="J97" s="119" t="s">
        <v>342</v>
      </c>
      <c r="K97" s="121">
        <v>1826157531</v>
      </c>
      <c r="L97" s="122" t="s">
        <v>2684</v>
      </c>
      <c r="M97" s="177">
        <v>0.8</v>
      </c>
      <c r="N97" s="122" t="s">
        <v>1151</v>
      </c>
      <c r="O97" s="122" t="s">
        <v>2683</v>
      </c>
      <c r="P97" s="81"/>
    </row>
    <row r="98" spans="1:16" s="7" customFormat="1" ht="24.75" customHeight="1" outlineLevel="1" x14ac:dyDescent="0.25">
      <c r="A98" s="140">
        <v>51</v>
      </c>
      <c r="B98" s="120" t="s">
        <v>2733</v>
      </c>
      <c r="C98" s="122" t="s">
        <v>31</v>
      </c>
      <c r="D98" s="119" t="s">
        <v>2732</v>
      </c>
      <c r="E98" s="196">
        <v>43883</v>
      </c>
      <c r="F98" s="196">
        <v>44196</v>
      </c>
      <c r="G98" s="168">
        <f t="shared" si="1"/>
        <v>10.433333333333334</v>
      </c>
      <c r="H98" s="120" t="s">
        <v>2731</v>
      </c>
      <c r="I98" s="119" t="s">
        <v>255</v>
      </c>
      <c r="J98" s="119" t="s">
        <v>349</v>
      </c>
      <c r="K98" s="121">
        <v>1826157531</v>
      </c>
      <c r="L98" s="122" t="s">
        <v>2684</v>
      </c>
      <c r="M98" s="177">
        <v>0.8</v>
      </c>
      <c r="N98" s="122" t="s">
        <v>1151</v>
      </c>
      <c r="O98" s="122" t="s">
        <v>2683</v>
      </c>
      <c r="P98" s="81"/>
    </row>
    <row r="99" spans="1:16" s="7" customFormat="1" ht="24.75" customHeight="1" outlineLevel="1" x14ac:dyDescent="0.25">
      <c r="A99" s="140">
        <v>52</v>
      </c>
      <c r="B99" s="120" t="s">
        <v>2733</v>
      </c>
      <c r="C99" s="122" t="s">
        <v>31</v>
      </c>
      <c r="D99" s="119" t="s">
        <v>2742</v>
      </c>
      <c r="E99" s="196">
        <v>43883</v>
      </c>
      <c r="F99" s="196">
        <v>44196</v>
      </c>
      <c r="G99" s="168">
        <f t="shared" si="1"/>
        <v>10.433333333333334</v>
      </c>
      <c r="H99" s="120" t="s">
        <v>2725</v>
      </c>
      <c r="I99" s="119" t="s">
        <v>255</v>
      </c>
      <c r="J99" s="119" t="s">
        <v>350</v>
      </c>
      <c r="K99" s="121">
        <v>1812522667</v>
      </c>
      <c r="L99" s="122" t="s">
        <v>2684</v>
      </c>
      <c r="M99" s="177">
        <v>0.8</v>
      </c>
      <c r="N99" s="122" t="s">
        <v>1151</v>
      </c>
      <c r="O99" s="122" t="s">
        <v>2683</v>
      </c>
      <c r="P99" s="81"/>
    </row>
    <row r="100" spans="1:16" s="7" customFormat="1" ht="24.75" customHeight="1" outlineLevel="1" x14ac:dyDescent="0.25">
      <c r="A100" s="140">
        <v>53</v>
      </c>
      <c r="B100" s="120" t="s">
        <v>2733</v>
      </c>
      <c r="C100" s="122" t="s">
        <v>31</v>
      </c>
      <c r="D100" s="119" t="s">
        <v>2742</v>
      </c>
      <c r="E100" s="196">
        <v>43883</v>
      </c>
      <c r="F100" s="196">
        <v>44196</v>
      </c>
      <c r="G100" s="168">
        <f t="shared" si="1"/>
        <v>10.433333333333334</v>
      </c>
      <c r="H100" s="120" t="s">
        <v>2725</v>
      </c>
      <c r="I100" s="119" t="s">
        <v>255</v>
      </c>
      <c r="J100" s="119" t="s">
        <v>259</v>
      </c>
      <c r="K100" s="121">
        <v>1812522667</v>
      </c>
      <c r="L100" s="122" t="s">
        <v>2684</v>
      </c>
      <c r="M100" s="177">
        <v>0.8</v>
      </c>
      <c r="N100" s="122" t="s">
        <v>1151</v>
      </c>
      <c r="O100" s="122" t="s">
        <v>2683</v>
      </c>
      <c r="P100" s="81"/>
    </row>
    <row r="101" spans="1:16" s="7" customFormat="1" ht="24.75" customHeight="1" outlineLevel="1" x14ac:dyDescent="0.25">
      <c r="A101" s="140">
        <v>54</v>
      </c>
      <c r="B101" s="120" t="s">
        <v>2733</v>
      </c>
      <c r="C101" s="122" t="s">
        <v>31</v>
      </c>
      <c r="D101" s="119" t="s">
        <v>2742</v>
      </c>
      <c r="E101" s="196">
        <v>43883</v>
      </c>
      <c r="F101" s="196">
        <v>44196</v>
      </c>
      <c r="G101" s="168">
        <f t="shared" si="1"/>
        <v>10.433333333333334</v>
      </c>
      <c r="H101" s="120" t="s">
        <v>2725</v>
      </c>
      <c r="I101" s="119" t="s">
        <v>255</v>
      </c>
      <c r="J101" s="119" t="s">
        <v>322</v>
      </c>
      <c r="K101" s="121">
        <v>1812522667</v>
      </c>
      <c r="L101" s="122" t="s">
        <v>2684</v>
      </c>
      <c r="M101" s="177">
        <v>0.8</v>
      </c>
      <c r="N101" s="122" t="s">
        <v>1151</v>
      </c>
      <c r="O101" s="122" t="s">
        <v>2683</v>
      </c>
      <c r="P101" s="81"/>
    </row>
    <row r="102" spans="1:16" s="7" customFormat="1" ht="24.75" customHeight="1" outlineLevel="1" x14ac:dyDescent="0.25">
      <c r="A102" s="140">
        <v>55</v>
      </c>
      <c r="B102" s="120" t="s">
        <v>2733</v>
      </c>
      <c r="C102" s="122" t="s">
        <v>31</v>
      </c>
      <c r="D102" s="119" t="s">
        <v>2742</v>
      </c>
      <c r="E102" s="196">
        <v>43883</v>
      </c>
      <c r="F102" s="196">
        <v>44196</v>
      </c>
      <c r="G102" s="168">
        <f t="shared" si="1"/>
        <v>10.433333333333334</v>
      </c>
      <c r="H102" s="120" t="s">
        <v>2725</v>
      </c>
      <c r="I102" s="119" t="s">
        <v>255</v>
      </c>
      <c r="J102" s="119" t="s">
        <v>324</v>
      </c>
      <c r="K102" s="121">
        <v>1812522667</v>
      </c>
      <c r="L102" s="122" t="s">
        <v>2684</v>
      </c>
      <c r="M102" s="177">
        <v>0.8</v>
      </c>
      <c r="N102" s="122" t="s">
        <v>1151</v>
      </c>
      <c r="O102" s="122" t="s">
        <v>2683</v>
      </c>
      <c r="P102" s="81"/>
    </row>
    <row r="103" spans="1:16" s="7" customFormat="1" ht="24.75" customHeight="1" outlineLevel="1" x14ac:dyDescent="0.25">
      <c r="A103" s="140">
        <v>56</v>
      </c>
      <c r="B103" s="120" t="s">
        <v>2733</v>
      </c>
      <c r="C103" s="122" t="s">
        <v>31</v>
      </c>
      <c r="D103" s="119" t="s">
        <v>2742</v>
      </c>
      <c r="E103" s="196">
        <v>43883</v>
      </c>
      <c r="F103" s="196">
        <v>44196</v>
      </c>
      <c r="G103" s="168">
        <f t="shared" si="1"/>
        <v>10.433333333333334</v>
      </c>
      <c r="H103" s="120" t="s">
        <v>2725</v>
      </c>
      <c r="I103" s="119" t="s">
        <v>255</v>
      </c>
      <c r="J103" s="119" t="s">
        <v>299</v>
      </c>
      <c r="K103" s="121">
        <v>1812522667</v>
      </c>
      <c r="L103" s="122" t="s">
        <v>2684</v>
      </c>
      <c r="M103" s="177">
        <v>0.8</v>
      </c>
      <c r="N103" s="122" t="s">
        <v>1151</v>
      </c>
      <c r="O103" s="122" t="s">
        <v>2683</v>
      </c>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2724</v>
      </c>
      <c r="E114" s="196">
        <v>43883</v>
      </c>
      <c r="F114" s="196">
        <v>44196</v>
      </c>
      <c r="G114" s="168">
        <f>IF(AND(E114&lt;&gt;"",F114&lt;&gt;""),((F114-E114)/30),"")</f>
        <v>10.433333333333334</v>
      </c>
      <c r="H114" s="118" t="s">
        <v>2725</v>
      </c>
      <c r="I114" s="119" t="s">
        <v>255</v>
      </c>
      <c r="J114" s="119" t="s">
        <v>264</v>
      </c>
      <c r="K114" s="121">
        <v>2523216700</v>
      </c>
      <c r="L114" s="102">
        <f>+IF(AND(K114&gt;0,O114="Ejecución"),(K114/877802)*Tabla283[[#This Row],[% participación]],IF(AND(K114&gt;0,O114&lt;&gt;"Ejecución"),"-",""))</f>
        <v>2299.5770800248806</v>
      </c>
      <c r="M114" s="122" t="s">
        <v>2684</v>
      </c>
      <c r="N114" s="177">
        <v>0.8</v>
      </c>
      <c r="O114" s="173" t="s">
        <v>1150</v>
      </c>
      <c r="P114" s="80"/>
    </row>
    <row r="115" spans="1:16" s="6" customFormat="1" ht="24.75" customHeight="1" x14ac:dyDescent="0.25">
      <c r="A115" s="139">
        <v>2</v>
      </c>
      <c r="B115" s="171" t="s">
        <v>2672</v>
      </c>
      <c r="C115" s="172" t="s">
        <v>31</v>
      </c>
      <c r="D115" s="119" t="s">
        <v>2726</v>
      </c>
      <c r="E115" s="196">
        <v>43883</v>
      </c>
      <c r="F115" s="196">
        <v>44196</v>
      </c>
      <c r="G115" s="168">
        <f t="shared" ref="G115:G160" si="3">IF(AND(E115&lt;&gt;"",F115&lt;&gt;""),((F115-E115)/30),"")</f>
        <v>10.433333333333334</v>
      </c>
      <c r="H115" s="120" t="s">
        <v>2727</v>
      </c>
      <c r="I115" s="119" t="s">
        <v>255</v>
      </c>
      <c r="J115" s="119" t="s">
        <v>303</v>
      </c>
      <c r="K115" s="117">
        <v>3854126570</v>
      </c>
      <c r="L115" s="102">
        <f>+IF(AND(K115&gt;0,O115="Ejecución"),(K115/877802)*Tabla283[[#This Row],[% participación]],IF(AND(K115&gt;0,O115&lt;&gt;"Ejecución"),"-",""))</f>
        <v>3512.5247561522988</v>
      </c>
      <c r="M115" s="122" t="s">
        <v>2684</v>
      </c>
      <c r="N115" s="177">
        <v>0.8</v>
      </c>
      <c r="O115" s="173" t="s">
        <v>1150</v>
      </c>
      <c r="P115" s="80"/>
    </row>
    <row r="116" spans="1:16" s="6" customFormat="1" ht="24.75" customHeight="1" x14ac:dyDescent="0.25">
      <c r="A116" s="139">
        <v>3</v>
      </c>
      <c r="B116" s="171" t="s">
        <v>2672</v>
      </c>
      <c r="C116" s="172" t="s">
        <v>31</v>
      </c>
      <c r="D116" s="119" t="s">
        <v>2728</v>
      </c>
      <c r="E116" s="196">
        <v>43883</v>
      </c>
      <c r="F116" s="196">
        <v>44196</v>
      </c>
      <c r="G116" s="168">
        <f t="shared" si="3"/>
        <v>10.433333333333334</v>
      </c>
      <c r="H116" s="120" t="s">
        <v>2734</v>
      </c>
      <c r="I116" s="119" t="s">
        <v>255</v>
      </c>
      <c r="J116" s="119" t="s">
        <v>373</v>
      </c>
      <c r="K116" s="117">
        <v>3545721553</v>
      </c>
      <c r="L116" s="102">
        <f>+IF(AND(K116&gt;0,O116="Ejecución"),(K116/877802)*Tabla283[[#This Row],[% participación]],IF(AND(K116&gt;0,O116&lt;&gt;"Ejecución"),"-",""))</f>
        <v>3231.4545220904033</v>
      </c>
      <c r="M116" s="122" t="s">
        <v>2684</v>
      </c>
      <c r="N116" s="177">
        <v>0.8</v>
      </c>
      <c r="O116" s="173" t="s">
        <v>1150</v>
      </c>
      <c r="P116" s="80"/>
    </row>
    <row r="117" spans="1:16" s="6" customFormat="1" ht="24.75" customHeight="1" outlineLevel="1" x14ac:dyDescent="0.25">
      <c r="A117" s="139">
        <v>4</v>
      </c>
      <c r="B117" s="171" t="s">
        <v>2672</v>
      </c>
      <c r="C117" s="172" t="s">
        <v>31</v>
      </c>
      <c r="D117" s="119" t="s">
        <v>2730</v>
      </c>
      <c r="E117" s="196">
        <v>43883</v>
      </c>
      <c r="F117" s="196">
        <v>44196</v>
      </c>
      <c r="G117" s="168">
        <f t="shared" si="3"/>
        <v>10.433333333333334</v>
      </c>
      <c r="H117" s="120" t="s">
        <v>2731</v>
      </c>
      <c r="I117" s="119" t="s">
        <v>255</v>
      </c>
      <c r="J117" s="119" t="s">
        <v>270</v>
      </c>
      <c r="K117" s="117">
        <v>4528144226</v>
      </c>
      <c r="L117" s="102">
        <f>+IF(AND(K117&gt;0,O117="Ejecución"),(K117/877802)*Tabla283[[#This Row],[% participación]],IF(AND(K117&gt;0,O117&lt;&gt;"Ejecución"),"-",""))</f>
        <v>4126.8023777571716</v>
      </c>
      <c r="M117" s="122" t="s">
        <v>2684</v>
      </c>
      <c r="N117" s="177">
        <v>0.8</v>
      </c>
      <c r="O117" s="173" t="s">
        <v>1150</v>
      </c>
      <c r="P117" s="80"/>
    </row>
    <row r="118" spans="1:16" s="7" customFormat="1" ht="24.75" customHeight="1" outlineLevel="1" x14ac:dyDescent="0.25">
      <c r="A118" s="140">
        <v>5</v>
      </c>
      <c r="B118" s="171" t="s">
        <v>2672</v>
      </c>
      <c r="C118" s="172" t="s">
        <v>31</v>
      </c>
      <c r="D118" s="119" t="s">
        <v>2732</v>
      </c>
      <c r="E118" s="196">
        <v>43883</v>
      </c>
      <c r="F118" s="196">
        <v>44196</v>
      </c>
      <c r="G118" s="168">
        <f t="shared" si="3"/>
        <v>10.433333333333334</v>
      </c>
      <c r="H118" s="120" t="s">
        <v>2731</v>
      </c>
      <c r="I118" s="119" t="s">
        <v>255</v>
      </c>
      <c r="J118" s="119" t="s">
        <v>350</v>
      </c>
      <c r="K118" s="121">
        <v>1826157531</v>
      </c>
      <c r="L118" s="102">
        <f>+IF(AND(K118&gt;0,O118="Ejecución"),(K118/877802)*Tabla283[[#This Row],[% participación]],IF(AND(K118&gt;0,O118&lt;&gt;"Ejecución"),"-",""))</f>
        <v>1664.3001779444567</v>
      </c>
      <c r="M118" s="122" t="s">
        <v>2684</v>
      </c>
      <c r="N118" s="177">
        <v>0.8</v>
      </c>
      <c r="O118" s="173" t="s">
        <v>1150</v>
      </c>
      <c r="P118" s="81"/>
    </row>
    <row r="119" spans="1:16" s="7" customFormat="1" ht="24.75" customHeight="1" outlineLevel="1" x14ac:dyDescent="0.25">
      <c r="A119" s="140">
        <v>6</v>
      </c>
      <c r="B119" s="171" t="s">
        <v>2672</v>
      </c>
      <c r="C119" s="172" t="s">
        <v>31</v>
      </c>
      <c r="D119" s="119" t="s">
        <v>2742</v>
      </c>
      <c r="E119" s="196">
        <v>43883</v>
      </c>
      <c r="F119" s="196">
        <v>44196</v>
      </c>
      <c r="G119" s="168">
        <f t="shared" si="3"/>
        <v>10.433333333333334</v>
      </c>
      <c r="H119" s="120" t="s">
        <v>2725</v>
      </c>
      <c r="I119" s="119" t="s">
        <v>255</v>
      </c>
      <c r="J119" s="119" t="s">
        <v>350</v>
      </c>
      <c r="K119" s="121">
        <v>1812522667</v>
      </c>
      <c r="L119" s="102">
        <f>+IF(AND(K119&gt;0,O119="Ejecución"),(K119/877802)*Tabla283[[#This Row],[% participación]],IF(AND(K119&gt;0,O119&lt;&gt;"Ejecución"),"-",""))</f>
        <v>1651.8738093556408</v>
      </c>
      <c r="M119" s="122" t="s">
        <v>2684</v>
      </c>
      <c r="N119" s="177">
        <v>0.8</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121"/>
      <c r="L120" s="102" t="str">
        <f>+IF(AND(K120&gt;0,O120="Ejecución"),(K120/877802)*Tabla283[[#This Row],[% participación]],IF(AND(K120&gt;0,O120&lt;&gt;"Ejecución"),"-",""))</f>
        <v/>
      </c>
      <c r="M120" s="122" t="s">
        <v>2683</v>
      </c>
      <c r="N120" s="177"/>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20"/>
      <c r="I121" s="119"/>
      <c r="J121" s="119"/>
      <c r="K121" s="121"/>
      <c r="L121" s="102" t="str">
        <f>+IF(AND(K121&gt;0,O121="Ejecución"),(K121/877802)*Tabla283[[#This Row],[% participación]],IF(AND(K121&gt;0,O121&lt;&gt;"Ejecución"),"-",""))</f>
        <v/>
      </c>
      <c r="M121" s="122" t="s">
        <v>2683</v>
      </c>
      <c r="N121" s="177"/>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ref="N122:N160" si="4">+IF(M122="No",1,IF(M122="Si","Ingrese %",""))</f>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t="s">
        <v>2622</v>
      </c>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50"/>
      <c r="Q192" s="150"/>
      <c r="R192" s="151"/>
      <c r="S192" s="151"/>
      <c r="T192" s="150"/>
    </row>
    <row r="193" spans="1:18" x14ac:dyDescent="0.25">
      <c r="A193" s="9"/>
      <c r="C193" s="124">
        <v>43790</v>
      </c>
      <c r="D193" s="5"/>
      <c r="E193" s="193">
        <v>3120</v>
      </c>
      <c r="F193" s="5"/>
      <c r="G193" s="5"/>
      <c r="H193" s="193" t="s">
        <v>2735</v>
      </c>
      <c r="J193" s="5"/>
      <c r="K193" s="192">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2743</v>
      </c>
      <c r="J211" s="27" t="s">
        <v>2627</v>
      </c>
      <c r="K211" s="194" t="s">
        <v>2743</v>
      </c>
      <c r="L211" s="21"/>
      <c r="M211" s="21"/>
      <c r="N211" s="21"/>
      <c r="O211" s="8"/>
    </row>
    <row r="212" spans="1:15" x14ac:dyDescent="0.25">
      <c r="A212" s="9"/>
      <c r="B212" s="27" t="s">
        <v>2624</v>
      </c>
      <c r="C212" s="143" t="s">
        <v>2735</v>
      </c>
      <c r="D212" s="21"/>
      <c r="G212" s="27" t="s">
        <v>2626</v>
      </c>
      <c r="H212" s="194">
        <v>3132183990</v>
      </c>
      <c r="J212" s="27" t="s">
        <v>2628</v>
      </c>
      <c r="K212" s="193"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44194.022796180558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0" t="str">
        <f>HYPERLINK("#Integrante_3!A109","CAPACIDAD RESIDUAL")</f>
        <v>CAPACIDAD RESIDUAL</v>
      </c>
      <c r="F8" s="271"/>
      <c r="G8" s="272"/>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0" t="str">
        <f>HYPERLINK("#Integrante_3!A162","TALENTO HUMANO")</f>
        <v>TALENTO HUMANO</v>
      </c>
      <c r="F9" s="271"/>
      <c r="G9" s="272"/>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0" t="str">
        <f>HYPERLINK("#Integrante_3!F162","INFRAESTRUCTURA")</f>
        <v>INFRAESTRUCTURA</v>
      </c>
      <c r="F10" s="271"/>
      <c r="G10" s="272"/>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44194.022796180558</v>
      </c>
      <c r="W20" s="107">
        <f ca="1">NOW()</f>
        <v>44194.022796180558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2675</v>
      </c>
      <c r="J174" s="206"/>
      <c r="K174" s="206"/>
      <c r="L174" s="206"/>
      <c r="M174" s="206"/>
      <c r="O174" s="181"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60"/>
      <c r="S175" s="19"/>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60" t="s">
        <v>2623</v>
      </c>
      <c r="S176" s="19"/>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2675</v>
      </c>
      <c r="J177" s="249"/>
      <c r="K177" s="249"/>
      <c r="L177" s="250"/>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44194.022796180558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0" t="str">
        <f>HYPERLINK("#Integrante_4!A109","CAPACIDAD RESIDUAL")</f>
        <v>CAPACIDAD RESIDUAL</v>
      </c>
      <c r="F8" s="271"/>
      <c r="G8" s="272"/>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0" t="str">
        <f>HYPERLINK("#Integrante_4!A162","TALENTO HUMANO")</f>
        <v>TALENTO HUMANO</v>
      </c>
      <c r="F9" s="271"/>
      <c r="G9" s="272"/>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0" t="str">
        <f>HYPERLINK("#Integrante_4!F162","INFRAESTRUCTURA")</f>
        <v>INFRAESTRUCTURA</v>
      </c>
      <c r="F10" s="271"/>
      <c r="G10" s="272"/>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44194.022796180558</v>
      </c>
      <c r="W20" s="107">
        <f ca="1">NOW()</f>
        <v>44194.022796180558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60"/>
      <c r="S177" s="19"/>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60" t="s">
        <v>2623</v>
      </c>
      <c r="S178" s="19"/>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44194.022796180558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0" t="str">
        <f>HYPERLINK("#Integrante_5!A109","CAPACIDAD RESIDUAL")</f>
        <v>CAPACIDAD RESIDUAL</v>
      </c>
      <c r="F8" s="271"/>
      <c r="G8" s="272"/>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0" t="str">
        <f>HYPERLINK("#Integrante_5!A162","TALENTO HUMANO")</f>
        <v>TALENTO HUMANO</v>
      </c>
      <c r="F9" s="271"/>
      <c r="G9" s="272"/>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0" t="str">
        <f>HYPERLINK("#Integrante_5!F162","INFRAESTRUCTURA")</f>
        <v>INFRAESTRUCTURA</v>
      </c>
      <c r="F10" s="271"/>
      <c r="G10" s="272"/>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44194.022796180558</v>
      </c>
      <c r="W20" s="107">
        <f ca="1">NOW()</f>
        <v>44194.022796180558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2679</v>
      </c>
      <c r="J174" s="206"/>
      <c r="K174" s="206"/>
      <c r="L174" s="206"/>
      <c r="M174" s="206"/>
      <c r="O174" s="181"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9"/>
      <c r="S175" s="160"/>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9"/>
      <c r="S176" s="160" t="s">
        <v>2623</v>
      </c>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2673</v>
      </c>
      <c r="J177" s="249"/>
      <c r="K177" s="249"/>
      <c r="L177" s="250"/>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44194.022796180558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0" t="str">
        <f>HYPERLINK("#Integrante_6!A109","CAPACIDAD RESIDUAL")</f>
        <v>CAPACIDAD RESIDUAL</v>
      </c>
      <c r="F8" s="271"/>
      <c r="G8" s="272"/>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0" t="str">
        <f>HYPERLINK("#Integrante_6!A162","TALENTO HUMANO")</f>
        <v>TALENTO HUMANO</v>
      </c>
      <c r="F9" s="271"/>
      <c r="G9" s="272"/>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0" t="str">
        <f>HYPERLINK("#Integrante_6!F162","INFRAESTRUCTURA")</f>
        <v>INFRAESTRUCTURA</v>
      </c>
      <c r="F10" s="271"/>
      <c r="G10" s="272"/>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44194.022796180558</v>
      </c>
      <c r="W20" s="107">
        <f ca="1">NOW()</f>
        <v>44194.022796180558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2673</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purl.org/dc/dcmitype/"/>
    <ds:schemaRef ds:uri="http://www.w3.org/XML/1998/namespace"/>
    <ds:schemaRef ds:uri="http://purl.org/dc/term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2020-12-29T04:01:29Z</cp:lastPrinted>
  <dcterms:created xsi:type="dcterms:W3CDTF">2020-10-14T21:57:42Z</dcterms:created>
  <dcterms:modified xsi:type="dcterms:W3CDTF">2020-12-29T05:38:43Z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