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MANIFESTACION DE INTERES DI FUSAGASUGA\GIRARDOT\"/>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99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<sst xmlns="http://schemas.openxmlformats.org/spreadsheetml/2006/main" count="3176" uniqueCount="2711">
  <si>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</si>
  <si>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</si>
  <si>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</si>
  <si>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</si>
  <si>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</si>
  <si>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</si>
  <si>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</si>
  <si>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</si>
  <si>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</si>
  <si>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</si>
  <si>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</si>
  <si>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</si>
  <si>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</si>
  <si>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</si>
  <si>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</si>
  <si>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</si>
  <si>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</si>
  <si>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</si>
  <si>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</si>
  <si>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</si>
  <si>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</si>
  <si>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</si>
  <si>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</si>
  <si>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</si>
  <si>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</si>
  <si>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</si>
  <si>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</si>
  <si>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</si>
  <si>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</si>
  <si>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</si>
  <si>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</si>
  <si>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</si>
  <si>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</si>
  <si>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</si>
  <si>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</si>
  <si>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</si>
  <si>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</si>
  <si>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</si>
  <si>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</si>
  <si>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</si>
  <si>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</si>
  <si>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</si>
  <si>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</si>
  <si>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</si>
  <si>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</si>
  <si>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</si>
  <si>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</si>
  <si>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</si>
  <si>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</si>
  <si>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</si>
  <si>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</si>
  <si>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</si>
  <si>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</si>
  <si>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</si>
  <si>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</si>
  <si>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</si>
  <si>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</si>
  <si>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</si>
  <si>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</si>
  <si>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</si>
  <si>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</si>
  <si>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</si>
  <si>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</si>
  <si>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</si>
  <si>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</si>
  <si>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</si>
  <si>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</si>
  <si>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</si>
  <si>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</si>
  <si>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</si>
  <si>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</si>
  <si>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</si>
  <si>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</si>
  <si>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</si>
  <si>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</si>
  <si>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</si>
  <si>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</si>
  <si>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</si>
  <si>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</si>
  <si>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</si>
  <si>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</si>
  <si>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</si>
  <si>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</si>
  <si>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</si>
  <si>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</si>
  <si>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</si>
  <si>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</si>
  <si>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</si>
  <si>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</si>
  <si>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</si>
  <si>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</si>
  <si>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</si>
  <si>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</si>
  <si>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</si>
  <si>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</si>
  <si>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</si>
  <si>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</si>
  <si>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</si>
  <si>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</si>
  <si>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</si>
  <si>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</si>
  <si>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</si>
  <si>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</si>
  <si>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</si>
  <si>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</si>
  <si>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</si>
  <si>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</si>
  <si>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</si>
  <si>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</si>
  <si>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</si>
  <si>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</si>
  <si>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</si>
  <si>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</si>
  <si>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</si>
  <si>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</si>
  <si>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</si>
  <si>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</si>
  <si>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</si>
  <si>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</si>
  <si>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</si>
  <si>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</si>
  <si>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</si>
  <si>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</si>
  <si>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</si>
  <si>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</si>
  <si>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</si>
  <si>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</si>
  <si>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</si>
  <si>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</si>
  <si>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</si>
  <si>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</si>
  <si>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</si>
  <si>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</si>
  <si>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</si>
  <si>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</si>
  <si>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</si>
  <si>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</si>
  <si>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</si>
  <si>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</si>
  <si>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</si>
  <si>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</si>
  <si>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</si>
  <si>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</si>
  <si>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</si>
  <si>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</si>
  <si>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</si>
  <si>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</si>
  <si>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</si>
  <si>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</si>
  <si>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</si>
  <si>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</si>
  <si>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</si>
  <si>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</si>
  <si>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</si>
  <si>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</si>
  <si>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</si>
  <si>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</si>
  <si>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</si>
  <si>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</si>
  <si>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</si>
  <si>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</si>
  <si>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</si>
  <si>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</si>
  <si>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</si>
  <si>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</si>
  <si>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</si>
  <si>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</si>
  <si>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</si>
  <si>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</si>
  <si>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</si>
  <si>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</si>
  <si>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</si>
  <si>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</si>
  <si>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</si>
  <si>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</si>
  <si>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</si>
  <si>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</si>
  <si>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</si>
  <si>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</si>
  <si>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</si>
  <si>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</si>
  <si>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</si>
  <si>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</si>
  <si>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</si>
  <si>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</si>
  <si>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</si>
  <si>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</si>
  <si>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</si>
  <si>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</si>
  <si>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</si>
  <si>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</si>
  <si>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</si>
  <si>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</si>
  <si>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</si>
  <si>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</si>
  <si>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</si>
  <si>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</si>
  <si>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</si>
  <si>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</si>
  <si>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</si>
  <si>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</si>
  <si>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</si>
  <si>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</si>
  <si>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</si>
  <si>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</si>
  <si>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</si>
  <si>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</si>
  <si>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</si>
  <si>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</si>
  <si>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</si>
  <si>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</si>
  <si>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</si>
  <si>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</si>
  <si>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</si>
  <si>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</si>
  <si>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</si>
  <si>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</si>
  <si>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</si>
  <si>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</si>
  <si>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</si>
  <si>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</si>
  <si>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</si>
  <si>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</si>
  <si>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</si>
  <si>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</si>
  <si>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</si>
  <si>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</si>
  <si>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</si>
  <si>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</si>
  <si>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</si>
  <si>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</si>
  <si>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</si>
  <si>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</si>
  <si>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</si>
  <si>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</si>
  <si>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</si>
  <si>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</si>
  <si>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</si>
  <si>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</si>
  <si>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</si>
  <si>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</si>
  <si>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</si>
  <si>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</si>
  <si>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</si>
  <si>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</si>
  <si>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</si>
  <si>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</si>
  <si>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</si>
  <si>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</si>
  <si>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</si>
  <si>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</si>
  <si>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</si>
  <si>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</si>
  <si>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</si>
  <si>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</si>
  <si>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</si>
  <si>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</si>
  <si>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</si>
  <si>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</si>
  <si>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</si>
  <si>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</si>
  <si>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</si>
  <si>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</si>
  <si>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</si>
  <si>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</si>
  <si>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</si>
  <si>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</si>
  <si>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</si>
  <si>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</si>
  <si>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</si>
  <si>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</si>
  <si>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</si>
  <si>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</si>
  <si>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</si>
  <si>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</si>
  <si>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</si>
  <si>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</si>
  <si>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</si>
  <si>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</si>
  <si>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</si>
  <si>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</si>
  <si>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</si>
  <si>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</si>
  <si>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</si>
  <si>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</si>
  <si>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</si>
  <si>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</si>
  <si>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</si>
  <si>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</si>
  <si>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</si>
  <si>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</si>
  <si>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</si>
  <si>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</si>
  <si>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</si>
  <si>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</si>
  <si>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</si>
  <si>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</si>
  <si>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</si>
  <si>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</si>
  <si>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</si>
  <si>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</si>
  <si>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</si>
  <si>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</si>
  <si>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</si>
  <si>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</si>
  <si>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</si>
  <si>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</si>
  <si>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</si>
  <si>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</si>
  <si>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</si>
  <si>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</si>
  <si>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</si>
  <si>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</si>
  <si>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</si>
  <si>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</si>
  <si>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</si>
  <si>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</si>
  <si>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</si>
  <si>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</si>
  <si>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</si>
  <si>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</si>
  <si>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</si>
  <si>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</si>
  <si>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</si>
  <si>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</si>
  <si>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</si>
  <si>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</si>
  <si>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</si>
  <si>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</si>
  <si>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</si>
  <si>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</si>
  <si>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</si>
  <si>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</si>
  <si>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</si>
  <si>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</si>
  <si>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</si>
  <si>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</si>
  <si>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</si>
  <si>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</si>
  <si>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</si>
  <si>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</si>
  <si>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</si>
  <si>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</si>
  <si>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</si>
  <si>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</si>
  <si>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</si>
  <si>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</si>
  <si>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</si>
  <si>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</si>
  <si>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</si>
  <si>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</si>
  <si>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</si>
  <si>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</si>
  <si>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</si>
  <si>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</si>
  <si>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</si>
  <si>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</si>
  <si>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</si>
  <si>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</si>
  <si>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</si>
  <si>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</si>
  <si>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</si>
  <si>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</si>
  <si>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</si>
  <si>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</si>
  <si>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</si>
  <si>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</si>
  <si>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</si>
  <si>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</si>
  <si>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</si>
  <si>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</si>
  <si>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</si>
  <si>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</si>
  <si>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</si>
  <si>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</si>
  <si>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</si>
  <si>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</si>
  <si>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</si>
  <si>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</si>
  <si>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</si>
  <si>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</si>
  <si>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</si>
  <si>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</si>
  <si>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</si>
  <si>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</si>
  <si>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</si>
  <si>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</si>
  <si>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</si>
  <si>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</si>
  <si>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</si>
  <si>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</si>
  <si>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</si>
  <si>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</si>
  <si>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</si>
  <si>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</si>
  <si>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</si>
  <si>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</si>
  <si>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</si>
  <si>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</si>
  <si>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</si>
  <si>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</si>
  <si>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</si>
  <si>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</si>
  <si>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</si>
  <si>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</si>
  <si>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</si>
  <si>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</si>
  <si>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</si>
  <si>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</si>
  <si>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</si>
  <si>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</si>
  <si>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</si>
  <si>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</si>
  <si>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</si>
  <si>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</si>
  <si>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</si>
  <si>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</si>
  <si>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</si>
  <si>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</si>
  <si>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</si>
  <si>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</si>
  <si>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</si>
  <si>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</si>
  <si>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</si>
  <si>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</si>
  <si>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</si>
  <si>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</si>
  <si>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</si>
  <si>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</si>
  <si>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</si>
  <si>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</si>
  <si>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</si>
  <si>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</si>
  <si>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</si>
  <si>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</si>
  <si>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</si>
  <si>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</si>
  <si>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</si>
  <si>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</si>
  <si>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</si>
  <si>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</si>
  <si>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</si>
  <si>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</si>
  <si>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</si>
  <si>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</si>
  <si>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</si>
  <si>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</si>
  <si>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</si>
  <si>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</si>
  <si>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</si>
  <si>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</si>
  <si>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</si>
  <si>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</si>
  <si>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</si>
  <si>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</si>
  <si>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</si>
  <si>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</si>
  <si>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</si>
  <si>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</si>
  <si>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</si>
  <si>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</si>
  <si>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</si>
  <si>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</si>
  <si>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</si>
  <si>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</si>
  <si>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</si>
  <si>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</si>
  <si>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</si>
  <si>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</si>
  <si>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</si>
  <si>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</si>
  <si>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</si>
  <si>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</si>
  <si>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</si>
  <si>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</si>
  <si>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</si>
  <si>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</si>
  <si>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</si>
  <si>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</si>
  <si>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</si>
  <si>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</si>
  <si>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</si>
  <si>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</si>
  <si>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</si>
  <si>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</si>
  <si>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</si>
  <si>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</si>
  <si>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</si>
  <si>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</si>
  <si>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</si>
  <si>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</si>
  <si>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</si>
  <si>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</si>
  <si>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</si>
  <si>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</si>
  <si>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</si>
  <si>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</si>
  <si>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</si>
  <si>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</si>
  <si>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</si>
  <si>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</si>
  <si>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</si>
  <si>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</si>
  <si>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</si>
  <si>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</si>
  <si>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</si>
  <si>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</si>
  <si>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</si>
  <si>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</si>
  <si>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</si>
  <si>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</si>
  <si>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</si>
  <si>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</si>
  <si>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</si>
  <si>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</si>
  <si>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</si>
  <si>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</si>
  <si>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</si>
  <si>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</si>
  <si>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</si>
  <si>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</si>
  <si>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</si>
  <si>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</si>
  <si>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</si>
  <si>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</si>
  <si>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</si>
  <si>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</si>
  <si>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</si>
  <si>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</si>
  <si>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</si>
  <si>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</si>
  <si>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</si>
  <si>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</si>
  <si>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</si>
  <si>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</si>
  <si>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</si>
  <si>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</si>
  <si>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</si>
  <si>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</si>
  <si>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</si>
  <si>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</si>
  <si>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</si>
  <si>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</si>
  <si>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</si>
  <si>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</si>
  <si>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</si>
  <si>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</si>
  <si>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</si>
  <si>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</si>
  <si>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</si>
  <si>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</si>
  <si>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</si>
  <si>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</si>
  <si>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</si>
  <si>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</si>
  <si>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</si>
  <si>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</si>
  <si>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</si>
  <si>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</si>
  <si>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</si>
  <si>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</si>
  <si>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</si>
  <si>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</si>
  <si>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</si>
  <si>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</si>
  <si>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</si>
  <si>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</si>
  <si>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</si>
  <si>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</si>
  <si>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</si>
  <si>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</si>
  <si>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</si>
  <si>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</si>
  <si>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</si>
  <si>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</si>
  <si>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</si>
  <si>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</si>
  <si>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</si>
  <si>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</si>
  <si>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</si>
  <si>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</si>
  <si>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</si>
  <si>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</si>
  <si>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</si>
  <si>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</si>
  <si>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</si>
  <si>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</si>
  <si>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</si>
  <si>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</si>
  <si>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</si>
  <si>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</si>
  <si>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</si>
  <si>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</si>
  <si>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</si>
  <si>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</si>
  <si>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</si>
  <si>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</si>
  <si>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</si>
  <si>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</si>
  <si>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</si>
  <si>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</si>
  <si>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</si>
  <si>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</si>
  <si>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</si>
  <si>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</si>
  <si>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</si>
  <si>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</si>
  <si>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</si>
  <si>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</si>
  <si>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</si>
  <si>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</si>
  <si>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</si>
  <si>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</si>
  <si>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</si>
  <si>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</si>
  <si>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</si>
  <si>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</si>
  <si>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</si>
  <si>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</si>
  <si>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</si>
  <si>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</si>
  <si>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</si>
  <si>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</si>
  <si>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</si>
  <si>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</si>
  <si>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</si>
  <si>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</si>
  <si>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</si>
  <si>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</si>
  <si>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</si>
  <si>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</si>
  <si>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</si>
  <si>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</si>
  <si>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</si>
  <si>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</si>
  <si>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</si>
  <si>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</si>
  <si>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</si>
  <si>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</si>
  <si>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</si>
  <si>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</si>
  <si>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</si>
  <si>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</si>
  <si>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</si>
  <si>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</si>
  <si>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</si>
  <si>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</si>
  <si>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</si>
  <si>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</si>
  <si>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</si>
  <si>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</si>
  <si>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</si>
  <si>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</si>
  <si>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</si>
  <si>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</si>
  <si>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</si>
  <si>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</si>
  <si>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</si>
  <si>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</si>
  <si>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</si>
  <si>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</si>
  <si>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</si>
  <si>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</si>
  <si>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</si>
  <si>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</si>
  <si>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</si>
  <si>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</si>
  <si>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</si>
  <si>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</si>
  <si>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</si>
  <si>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</si>
  <si>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</si>
  <si>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</si>
  <si>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</si>
  <si>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</si>
  <si>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</si>
  <si>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</si>
  <si>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</si>
  <si>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</si>
  <si>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</si>
  <si>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</si>
  <si>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</si>
  <si>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</si>
  <si>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</si>
  <si>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</si>
  <si>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</si>
  <si>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</si>
  <si>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</si>
  <si>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</si>
  <si>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</si>
  <si>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</si>
  <si>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</si>
  <si>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</si>
  <si>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</si>
  <si>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</si>
  <si>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</si>
  <si>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</si>
  <si>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</si>
  <si>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</si>
  <si>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</si>
  <si>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</si>
  <si>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</si>
  <si>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</si>
  <si>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</si>
  <si>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</si>
  <si>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</si>
  <si>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</si>
  <si>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</si>
  <si>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</si>
  <si>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</si>
  <si>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</si>
  <si>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</si>
  <si>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</si>
  <si>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</si>
  <si>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</si>
  <si>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</si>
  <si>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</si>
  <si>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</si>
  <si>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</si>
  <si>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</si>
  <si>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</si>
  <si>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</si>
  <si>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</si>
  <si>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</si>
  <si>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</si>
  <si>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</si>
  <si>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</si>
  <si>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</si>
  <si>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</si>
  <si>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</si>
  <si>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</si>
  <si>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</si>
  <si>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</si>
  <si>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</si>
  <si>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</si>
  <si>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</si>
  <si>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</si>
  <si>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</si>
  <si>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</si>
  <si>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</si>
  <si>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</si>
  <si>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</si>
  <si>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</si>
  <si>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</si>
  <si>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</si>
  <si>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</si>
  <si>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</si>
  <si>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</si>
  <si>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</si>
  <si>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</si>
  <si>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</si>
  <si>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</si>
  <si>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</si>
  <si>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</si>
  <si>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</si>
  <si>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</si>
  <si>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</si>
  <si>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</si>
  <si>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</si>
  <si>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</si>
  <si>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</si>
  <si>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</si>
  <si>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</si>
  <si>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</si>
  <si>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</si>
  <si>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</si>
  <si>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</si>
  <si>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</si>
  <si>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</si>
  <si>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</si>
  <si>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</si>
  <si>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</si>
  <si>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</si>
  <si>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</si>
  <si>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</si>
  <si>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</si>
  <si>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</si>
  <si>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</si>
  <si>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</si>
  <si>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</si>
  <si>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</si>
  <si>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</si>
  <si>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</si>
  <si>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</si>
  <si>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</si>
  <si>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</si>
  <si>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</si>
  <si>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</si>
  <si>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</si>
  <si>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</si>
  <si>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</si>
  <si>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</si>
  <si>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</si>
  <si>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</si>
  <si>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</si>
  <si>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</si>
  <si>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</si>
  <si>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</si>
  <si>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</si>
  <si>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</si>
  <si>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</si>
  <si>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</si>
  <si>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</si>
  <si>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</si>
  <si>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</si>
  <si>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</si>
  <si>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</si>
  <si>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</si>
  <si>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</si>
  <si>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</si>
  <si>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</si>
  <si>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</si>
  <si>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</si>
  <si>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</si>
  <si>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</si>
  <si>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</si>
  <si>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</si>
  <si>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</si>
  <si>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</si>
  <si>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</si>
  <si>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</si>
  <si>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</si>
  <si>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</si>
  <si>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</si>
  <si>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</si>
  <si>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</si>
  <si>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</si>
  <si>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</si>
  <si>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</si>
  <si>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</si>
  <si>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</si>
  <si>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</si>
  <si>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</si>
  <si>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</si>
  <si>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</si>
  <si>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</si>
  <si>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</si>
  <si>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</si>
  <si>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</si>
  <si>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</si>
  <si>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</si>
  <si>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</si>
  <si>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</si>
  <si>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</si>
  <si>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</si>
  <si>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</si>
  <si>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</si>
  <si>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</si>
  <si>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</si>
  <si>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</si>
  <si>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</si>
  <si>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</si>
  <si>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</si>
  <si>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</si>
  <si>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</si>
  <si>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</si>
  <si>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</si>
  <si>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</si>
  <si>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</si>
  <si>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</si>
  <si>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</si>
  <si>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</si>
  <si>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</si>
  <si>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</si>
  <si>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</si>
  <si>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</si>
  <si>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</si>
  <si>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</si>
  <si>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</si>
  <si>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</si>
  <si>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</si>
  <si>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</si>
  <si>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</si>
  <si>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</si>
  <si>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</si>
  <si>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</si>
  <si>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</si>
  <si>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</si>
  <si>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</si>
  <si>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</si>
  <si>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</si>
  <si>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</si>
  <si>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</si>
  <si>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</si>
  <si>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</si>
  <si>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</si>
  <si>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</si>
  <si>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</si>
  <si>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</si>
  <si>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</si>
  <si>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</si>
  <si>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</si>
  <si>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</si>
  <si>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</si>
  <si>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</si>
  <si>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</si>
  <si>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</si>
  <si>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</si>
  <si>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</si>
  <si>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</si>
  <si>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</si>
  <si>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</si>
  <si>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</si>
  <si>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</si>
  <si>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</si>
  <si>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</si>
  <si>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</si>
  <si>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</si>
  <si>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</si>
  <si>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</si>
  <si>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</si>
  <si>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</si>
  <si>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</si>
  <si>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</si>
  <si>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</si>
  <si>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</si>
  <si>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</si>
  <si>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</si>
  <si>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</si>
  <si>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</si>
  <si>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</si>
  <si>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</si>
  <si>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</si>
  <si>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</si>
  <si>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</si>
  <si>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</si>
  <si>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</si>
  <si>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</si>
  <si>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</si>
  <si>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</si>
  <si>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</si>
  <si>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</si>
  <si>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</si>
  <si>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</si>
  <si>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</si>
  <si>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</si>
  <si>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</si>
  <si>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</si>
  <si>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</si>
  <si>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</si>
  <si>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</si>
  <si>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</si>
  <si>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</si>
  <si>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</si>
  <si>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</si>
  <si>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</si>
  <si>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</si>
  <si>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</si>
  <si>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</si>
  <si>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</si>
  <si>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</si>
  <si>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</si>
  <si>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</si>
  <si>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</si>
  <si>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</si>
  <si>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</si>
  <si>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</si>
  <si>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</si>
  <si>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</si>
  <si>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</si>
  <si>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</si>
  <si>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</si>
  <si>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</si>
  <si>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</si>
  <si>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</si>
  <si>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</si>
  <si>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</si>
  <si>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</si>
  <si>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</si>
  <si>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</si>
  <si>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</si>
  <si>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</si>
  <si>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</si>
  <si>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</si>
  <si>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</si>
  <si>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</si>
  <si>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</si>
  <si>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</si>
  <si>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</si>
  <si>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</si>
  <si>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</si>
  <si>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</si>
  <si>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</si>
  <si>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</si>
  <si>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</si>
  <si>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</si>
  <si>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</si>
  <si>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</si>
  <si>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</si>
  <si>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</si>
  <si>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</si>
  <si>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</si>
  <si>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</si>
  <si>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</si>
  <si>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</si>
  <si>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</si>
  <si>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</si>
  <si>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</si>
  <si>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</si>
  <si>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</si>
  <si>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</si>
  <si>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</si>
  <si>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</si>
  <si>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</si>
  <si>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</si>
  <si>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</si>
  <si>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</si>
  <si>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</si>
  <si>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</si>
  <si>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</si>
  <si>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</si>
  <si>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</si>
  <si>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</si>
  <si>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</si>
  <si>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</si>
  <si>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</si>
  <si>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</si>
  <si>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</si>
  <si>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</si>
  <si>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</si>
  <si>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</si>
  <si>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</si>
  <si>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</si>
  <si>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</si>
  <si>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</si>
  <si>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</si>
  <si>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</si>
  <si>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</si>
  <si>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</si>
  <si>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</si>
  <si>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</si>
  <si>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</si>
  <si>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</si>
  <si>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</si>
  <si>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</si>
  <si>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</si>
  <si>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</si>
  <si>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</si>
  <si>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</si>
  <si>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</si>
  <si>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</si>
  <si>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</si>
  <si>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</si>
  <si>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</si>
  <si>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</si>
  <si>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</si>
  <si>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</si>
  <si>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</si>
  <si>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</si>
  <si>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</si>
  <si>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</si>
  <si>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</si>
  <si>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</si>
  <si>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</si>
  <si>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</si>
  <si>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</si>
  <si>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</si>
  <si>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</si>
  <si>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</si>
  <si>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</si>
  <si>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</si>
  <si>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</si>
  <si>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</si>
  <si>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</si>
  <si>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</si>
  <si>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</si>
  <si>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</si>
  <si>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</si>
  <si>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</si>
  <si>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</si>
  <si>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</si>
  <si>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</si>
  <si>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</si>
  <si>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</si>
  <si>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</si>
  <si>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</si>
  <si>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</si>
  <si>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</si>
  <si>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</si>
  <si>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</si>
  <si>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</si>
  <si>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</si>
  <si>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</si>
  <si>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</si>
  <si>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</si>
  <si>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</si>
  <si>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</si>
  <si>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</si>
  <si>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</si>
  <si>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</si>
  <si>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</si>
  <si>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</si>
  <si>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</si>
  <si>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</si>
  <si>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</si>
  <si>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</si>
  <si>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</si>
  <si>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</si>
  <si>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</si>
  <si>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</si>
  <si>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</si>
  <si>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</si>
  <si>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</si>
  <si>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</si>
  <si>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</si>
  <si>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</si>
  <si>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</si>
  <si>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</si>
  <si>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</si>
  <si>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</si>
  <si>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</si>
  <si>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</si>
  <si>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</si>
  <si>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</si>
  <si>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</si>
  <si>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</si>
  <si>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</si>
  <si>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</si>
  <si>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</si>
  <si>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</si>
  <si>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</si>
  <si>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</si>
  <si>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</si>
  <si>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</si>
  <si>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</si>
  <si>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</si>
  <si>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</si>
  <si>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</si>
  <si>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</si>
  <si>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</si>
  <si>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</si>
  <si>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</si>
  <si>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</si>
  <si>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</si>
  <si>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</si>
  <si>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</si>
  <si>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</si>
  <si>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</si>
  <si>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</si>
  <si>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</si>
  <si>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</si>
  <si>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</si>
  <si>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</si>
  <si>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</si>
  <si>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</si>
  <si>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</si>
  <si>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</si>
  <si>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</si>
  <si>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</si>
  <si>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</si>
  <si>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</si>
  <si>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</si>
  <si>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</si>
  <si>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</si>
  <si>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</si>
  <si>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</si>
  <si>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</si>
  <si>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</si>
  <si>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</si>
  <si>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</si>
  <si>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</si>
  <si>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</si>
  <si>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</si>
  <si>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</si>
  <si>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</si>
  <si>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</si>
  <si>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</si>
  <si>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</si>
  <si>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</si>
  <si>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</si>
  <si>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</si>
  <si>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</si>
  <si>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</si>
  <si>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</si>
  <si>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</si>
  <si>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</si>
  <si>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</si>
  <si>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</si>
  <si>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</si>
  <si>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</si>
  <si>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</si>
  <si>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</si>
  <si>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</si>
  <si>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</si>
  <si>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</si>
  <si>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</si>
  <si>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</si>
  <si>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</si>
  <si>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</si>
  <si>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</si>
  <si>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</si>
  <si>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</si>
  <si>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</si>
  <si>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</si>
  <si>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</si>
  <si>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</si>
  <si>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</si>
  <si>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</si>
  <si>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</si>
  <si>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</si>
  <si>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</si>
  <si>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</si>
  <si>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</si>
  <si>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</si>
  <si>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</si>
  <si>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</si>
  <si>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</si>
  <si>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</si>
  <si>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</si>
  <si>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</si>
  <si>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</si>
  <si>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</si>
  <si>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</si>
  <si>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</si>
  <si>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</si>
  <si>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</si>
  <si>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</si>
  <si>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</si>
  <si>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</si>
  <si>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</si>
  <si>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</si>
  <si>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</si>
  <si>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</si>
  <si>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</si>
  <si>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</si>
  <si>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</si>
  <si>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</si>
  <si>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</si>
  <si>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</si>
  <si>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</si>
  <si>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</si>
  <si>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</si>
  <si>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</si>
  <si>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</si>
  <si>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</si>
  <si>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</si>
  <si>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</si>
  <si>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</si>
  <si>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</si>
  <si>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</si>
  <si>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</si>
  <si>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</si>
  <si>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</si>
  <si>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</si>
  <si>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</si>
  <si>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</si>
  <si>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</si>
  <si>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</si>
  <si>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</si>
  <si>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</si>
  <si>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</si>
  <si>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</si>
  <si>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</si>
  <si>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</si>
  <si>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</si>
  <si>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</si>
  <si>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</si>
  <si>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</si>
  <si>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</si>
  <si>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</si>
  <si>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</si>
  <si>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</si>
  <si>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</si>
  <si>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</si>
  <si>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</si>
  <si>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</si>
  <si>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</si>
  <si>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</si>
  <si>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</si>
  <si>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</si>
  <si>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</si>
  <si>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</si>
  <si>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</si>
  <si>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</si>
  <si>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</si>
  <si>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</si>
  <si>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</si>
  <si>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</si>
  <si>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</si>
  <si>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</si>
  <si>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</si>
  <si>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</si>
  <si>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</si>
  <si>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</si>
  <si>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</si>
  <si>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</si>
  <si>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</si>
  <si>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</si>
  <si>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</si>
  <si>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</si>
  <si>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</si>
  <si>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</si>
  <si>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</si>
  <si>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</si>
  <si>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</si>
  <si>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</si>
  <si>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</si>
  <si>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</si>
  <si>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</si>
  <si>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</si>
  <si>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</si>
  <si>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</si>
  <si>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</si>
  <si>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</si>
  <si>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</si>
  <si>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</si>
  <si>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</si>
  <si>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</si>
  <si>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</si>
  <si>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</si>
  <si>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</si>
  <si>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</si>
  <si>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</si>
  <si>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</si>
  <si>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</si>
  <si>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</si>
  <si>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</si>
  <si>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</si>
  <si>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</si>
  <si>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</si>
  <si>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</si>
  <si>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</si>
  <si>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</si>
  <si>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</si>
  <si>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</si>
  <si>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</si>
  <si>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</si>
  <si>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</si>
  <si>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</si>
  <si>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</si>
  <si>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</si>
  <si>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</si>
  <si>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</si>
  <si>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</si>
  <si>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</si>
  <si>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</si>
  <si>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</si>
  <si>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</si>
  <si>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</si>
  <si>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</si>
  <si>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</si>
  <si>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</si>
  <si>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</si>
  <si>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</si>
  <si>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</si>
  <si>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</si>
  <si>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</si>
  <si>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</si>
  <si>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</si>
  <si>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</si>
  <si>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</si>
  <si>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</si>
  <si>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</si>
  <si>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</si>
  <si>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</si>
  <si>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</si>
  <si>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</si>
  <si>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</si>
  <si>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</si>
  <si>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</si>
  <si>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</si>
  <si>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</si>
  <si>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</si>
  <si>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</si>
  <si>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</si>
  <si>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</si>
  <si>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</si>
  <si>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</si>
  <si>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</si>
  <si>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</si>
  <si>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</si>
  <si>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</si>
  <si>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</si>
  <si>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</si>
  <si>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</si>
  <si>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</si>
  <si>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</si>
  <si>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</si>
  <si>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</si>
  <si>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</si>
  <si>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</si>
  <si>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</si>
  <si>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</si>
  <si>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</si>
  <si>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</si>
  <si>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</si>
  <si>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</si>
  <si>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</si>
  <si>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</si>
  <si>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</si>
  <si>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</si>
  <si>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</si>
  <si>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</si>
  <si>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</si>
  <si>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</si>
  <si>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</si>
  <si>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</si>
  <si>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</si>
  <si>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</si>
  <si>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</si>
  <si>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</si>
  <si>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</si>
  <si>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</si>
  <si>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</si>
  <si>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</si>
  <si>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</si>
  <si>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</si>
  <si>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</si>
  <si>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</si>
  <si>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</si>
  <si>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</si>
  <si>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</si>
  <si>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</si>
  <si>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</si>
  <si>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</si>
  <si>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</si>
  <si>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</si>
  <si>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</si>
  <si>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</si>
  <si>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</si>
  <si>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</si>
  <si>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</si>
  <si>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</si>
  <si>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</si>
  <si>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</si>
  <si>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</si>
  <si>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</si>
  <si>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</si>
  <si>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</si>
  <si>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</si>
  <si>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</si>
  <si>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</si>
  <si>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</si>
  <si>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</si>
  <si>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</si>
  <si>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</si>
  <si>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</si>
  <si>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</si>
  <si>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</si>
  <si>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</si>
  <si>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</si>
  <si>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</si>
  <si>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</si>
  <si>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</si>
  <si>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</si>
  <si>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</si>
  <si>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</si>
  <si>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</si>
  <si>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</si>
  <si>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</si>
  <si>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</si>
  <si>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</si>
  <si>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</si>
  <si>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</si>
  <si>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</si>
  <si>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</si>
  <si>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</si>
  <si>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</si>
  <si>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</si>
  <si>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</si>
  <si>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</si>
  <si>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</si>
  <si>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</si>
  <si>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</si>
  <si>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</si>
  <si>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</si>
  <si>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</si>
  <si>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</si>
  <si>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</si>
  <si>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</si>
  <si>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</si>
  <si>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</si>
  <si>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</si>
  <si>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</si>
  <si>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</si>
  <si>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</si>
  <si>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</si>
  <si>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</si>
  <si>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</si>
  <si>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</si>
  <si>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</si>
  <si>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</si>
  <si>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</si>
  <si>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</si>
  <si>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</si>
  <si>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</si>
  <si>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</si>
  <si>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</si>
  <si>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</si>
  <si>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</si>
  <si>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</si>
  <si>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</si>
  <si>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</si>
  <si>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</si>
  <si>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</si>
  <si>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</si>
  <si>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</si>
  <si>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</si>
  <si>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</si>
  <si>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</si>
  <si>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</si>
  <si>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</si>
  <si>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</si>
  <si>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</si>
  <si>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</si>
  <si>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</si>
  <si>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</si>
  <si>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</si>
  <si>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</si>
  <si>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</si>
  <si>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</si>
  <si>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</si>
  <si>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</si>
  <si>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</si>
  <si>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</si>
  <si>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</si>
  <si>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</si>
  <si>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</si>
  <si>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</si>
  <si>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</si>
  <si>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</si>
  <si>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</si>
  <si>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</si>
  <si>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</si>
  <si>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</si>
  <si>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</si>
  <si>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</si>
  <si>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</si>
  <si>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</si>
  <si>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</si>
  <si>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</si>
  <si>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</si>
  <si>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</si>
  <si>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</si>
  <si>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</si>
  <si>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</si>
  <si>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</si>
  <si>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</si>
  <si>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</si>
  <si>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</si>
  <si>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</si>
  <si>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</si>
  <si>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</si>
  <si>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</si>
  <si>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</si>
  <si>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</si>
  <si>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</si>
  <si>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</si>
  <si>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</si>
  <si>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</si>
  <si>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</si>
  <si>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</si>
  <si>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</si>
  <si>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</si>
  <si>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</si>
  <si>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</si>
  <si>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</si>
  <si>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</si>
  <si>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</si>
  <si>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</si>
  <si>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</si>
  <si>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</si>
  <si>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</si>
  <si>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</si>
  <si>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</si>
  <si>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</si>
  <si>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</si>
  <si>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</si>
  <si>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</si>
  <si>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</si>
  <si>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</si>
  <si>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</si>
  <si>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</si>
  <si>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</si>
  <si>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</si>
  <si>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</si>
  <si>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</si>
  <si>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</si>
  <si>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</si>
  <si>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</si>
  <si>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</si>
  <si>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</si>
  <si>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</si>
  <si>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</si>
  <si>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</si>
  <si>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</si>
  <si>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</si>
  <si>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</si>
  <si>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</si>
  <si>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</si>
  <si>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</si>
  <si>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</si>
  <si>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</si>
  <si>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</si>
  <si>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</si>
  <si>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</si>
  <si>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</si>
  <si>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</si>
  <si>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</si>
  <si>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</si>
  <si>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</si>
  <si>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</si>
  <si>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</si>
  <si>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</si>
  <si>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</si>
  <si>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</si>
  <si>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</si>
  <si>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</si>
  <si>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</si>
  <si>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</si>
  <si>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</si>
  <si>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</si>
  <si>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</si>
  <si>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</si>
  <si>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</si>
  <si>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</si>
  <si>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</si>
  <si>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</si>
  <si>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</si>
  <si>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</si>
  <si>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</si>
  <si>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</si>
  <si>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</si>
  <si>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</si>
  <si>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</si>
  <si>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</si>
  <si>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</si>
  <si>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</si>
  <si>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</si>
  <si>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</si>
  <si>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</si>
  <si>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</si>
  <si>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</si>
  <si>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</si>
  <si>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</si>
  <si>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</si>
  <si>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</si>
  <si>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</si>
  <si>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</si>
  <si>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</si>
  <si>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</si>
  <si>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</si>
  <si>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</si>
  <si>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</si>
  <si>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</si>
  <si>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</si>
  <si>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</si>
  <si>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</si>
  <si>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</si>
  <si>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</si>
  <si>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</si>
  <si>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</si>
  <si>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</si>
  <si>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</si>
  <si>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</si>
  <si>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</si>
  <si>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</si>
  <si>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</si>
  <si>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</si>
  <si>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</si>
  <si>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</si>
  <si>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</si>
  <si>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</si>
  <si>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</si>
  <si>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</si>
  <si>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</si>
  <si>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</si>
  <si>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</si>
  <si>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</si>
  <si>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</si>
  <si>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</si>
  <si>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</si>
  <si>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</si>
  <si>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</si>
  <si>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</si>
  <si>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</si>
  <si>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</si>
  <si>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</si>
  <si>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</si>
  <si>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</si>
  <si>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</si>
  <si>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</si>
  <si>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</si>
  <si>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</si>
  <si>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</si>
  <si>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</si>
  <si>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</si>
  <si>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</si>
  <si>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</si>
  <si>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</si>
  <si>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</si>
  <si>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</si>
  <si>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</si>
  <si>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</si>
  <si>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</si>
  <si>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</si>
  <si>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</si>
  <si>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</si>
  <si>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</si>
  <si>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</si>
  <si>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</si>
  <si>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</si>
  <si>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</si>
  <si>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</si>
  <si>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</si>
  <si>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</si>
  <si>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</si>
  <si>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</si>
  <si>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</si>
  <si>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</si>
  <si>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</si>
  <si>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</si>
  <si>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</si>
  <si>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</si>
  <si>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</si>
  <si>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</si>
  <si>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</si>
  <si>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</si>
  <si>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</si>
  <si>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</si>
  <si>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</si>
  <si>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</si>
  <si>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</si>
  <si>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</si>
  <si>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</si>
  <si>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</si>
  <si>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</si>
  <si>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</si>
  <si>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</si>
  <si>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</si>
  <si>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</si>
  <si>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</si>
  <si>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</si>
  <si>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</si>
  <si>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</si>
  <si>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</si>
  <si>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</si>
  <si>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</si>
  <si>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</si>
  <si>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</si>
  <si>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</si>
  <si>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</si>
  <si>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</si>
  <si>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</si>
  <si>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</si>
  <si>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</si>
  <si>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</si>
  <si>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</si>
  <si>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</si>
  <si>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</si>
  <si>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</si>
  <si>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</si>
  <si>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</si>
  <si>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</si>
  <si>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</si>
  <si>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</si>
  <si>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</si>
  <si>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</si>
  <si>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</si>
  <si>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</si>
  <si>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</si>
  <si>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</si>
  <si>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</si>
  <si>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</si>
  <si>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</si>
  <si>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</si>
  <si>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</si>
  <si>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</si>
  <si>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</si>
  <si>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</si>
  <si>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</si>
  <si>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</si>
  <si>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</si>
  <si>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</si>
  <si>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</si>
  <si>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</si>
  <si>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</si>
  <si>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</si>
  <si>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</si>
  <si>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</si>
  <si>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</si>
  <si>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</si>
  <si>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</si>
  <si>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</si>
  <si>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</si>
  <si>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</si>
  <si>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</si>
  <si>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</si>
  <si>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</si>
  <si>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</si>
  <si>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</si>
  <si>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</si>
  <si>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</si>
  <si>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</si>
  <si>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</si>
  <si>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</si>
  <si>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</si>
  <si>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</si>
  <si>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</si>
  <si>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</si>
  <si>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</si>
  <si>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</si>
  <si>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</si>
  <si>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</si>
  <si>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</si>
  <si>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</si>
  <si>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</si>
  <si>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</si>
  <si>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</si>
  <si>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</si>
  <si>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</si>
  <si>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</si>
  <si>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</si>
  <si>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</si>
  <si>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</si>
  <si>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</si>
  <si>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</si>
  <si>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</si>
  <si>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</si>
  <si>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</si>
  <si>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</si>
  <si>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</si>
  <si>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</si>
  <si>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</si>
  <si>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</si>
  <si>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</si>
  <si>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</si>
  <si>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</si>
  <si>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</si>
  <si>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</si>
  <si>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</si>
  <si>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</si>
  <si>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</si>
  <si>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</si>
  <si>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</si>
  <si>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</si>
  <si>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</si>
  <si>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</si>
  <si>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</si>
  <si>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</si>
  <si>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</si>
  <si>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</si>
  <si>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</si>
  <si>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</si>
  <si>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</si>
  <si>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</si>
  <si>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</si>
  <si>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</si>
  <si>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</si>
  <si>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</si>
  <si>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</si>
  <si>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</si>
  <si>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</si>
  <si>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</si>
  <si>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</si>
  <si>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</si>
  <si>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</si>
  <si>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</si>
  <si>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</si>
  <si>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</si>
  <si>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</si>
  <si>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</si>
  <si>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</si>
  <si>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</si>
  <si>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</si>
  <si>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</si>
  <si>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</si>
  <si>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</si>
  <si>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</si>
  <si>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</si>
  <si>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</si>
  <si>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</si>
  <si>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</si>
  <si>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</si>
  <si>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</si>
  <si>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</si>
  <si>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</si>
  <si>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</si>
  <si>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</si>
  <si>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</si>
  <si>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</si>
  <si>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</si>
  <si>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</si>
  <si>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</si>
  <si>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</si>
  <si>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</si>
  <si>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</si>
  <si>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</si>
  <si>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</si>
  <si>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</si>
  <si>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</si>
  <si>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</si>
  <si>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</si>
  <si>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</si>
  <si>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</si>
  <si>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</si>
  <si>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</si>
  <si>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</si>
  <si>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</si>
  <si>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</si>
  <si>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</si>
  <si>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</si>
  <si>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</si>
  <si>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</si>
  <si>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</si>
  <si>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</si>
  <si>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</si>
  <si>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</si>
  <si>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</si>
  <si>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</si>
  <si>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</si>
  <si>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</si>
  <si>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</si>
  <si>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</si>
  <si>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</si>
  <si>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</si>
  <si>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</si>
  <si>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</si>
  <si>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</si>
  <si>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</si>
  <si>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</si>
  <si>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</si>
  <si>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</si>
  <si>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</si>
  <si>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</si>
  <si>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</si>
  <si>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</si>
  <si>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</si>
  <si>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</si>
  <si>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</si>
  <si>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</si>
  <si>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</si>
  <si>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</si>
  <si>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</si>
  <si>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</si>
  <si>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</si>
  <si>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</si>
  <si>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</si>
  <si>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</si>
  <si>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</si>
  <si>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</si>
  <si>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</si>
  <si>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</si>
  <si>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</si>
  <si>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</si>
  <si>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</si>
  <si>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</si>
  <si>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</si>
  <si>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</si>
  <si>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</si>
  <si>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</si>
  <si>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</si>
  <si>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</si>
  <si>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</si>
  <si>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</si>
  <si>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</si>
  <si>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</si>
  <si>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</si>
  <si>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</si>
  <si>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</si>
  <si>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</si>
  <si>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</si>
  <si>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</si>
  <si>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</si>
  <si>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</si>
  <si>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</si>
  <si>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</si>
  <si>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</si>
  <si>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</si>
  <si>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</si>
  <si>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</si>
  <si>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</si>
  <si>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</si>
  <si>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</si>
  <si>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</si>
  <si>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</si>
  <si>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</si>
  <si>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</si>
  <si>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</si>
  <si>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</si>
  <si>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</si>
  <si>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</si>
  <si>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</si>
  <si>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</si>
  <si>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</si>
  <si>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</si>
  <si>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</si>
  <si>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</si>
  <si>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</si>
  <si>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</si>
  <si>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</si>
  <si>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</si>
  <si>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</si>
  <si>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</si>
  <si>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</si>
  <si>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</si>
  <si>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</si>
  <si>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</si>
  <si>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</si>
  <si>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</si>
  <si>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</si>
  <si>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</si>
  <si>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</si>
  <si>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</si>
  <si>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</si>
  <si>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</si>
  <si>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</si>
  <si>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</si>
  <si>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</si>
  <si>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</si>
  <si>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</si>
  <si>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</si>
  <si>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</si>
  <si>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</si>
  <si>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</si>
  <si>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</si>
  <si>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</si>
  <si>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</si>
  <si>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</si>
  <si>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</si>
  <si>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</si>
  <si>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</si>
  <si>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</si>
  <si>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</si>
  <si>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</si>
  <si>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</si>
  <si>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</si>
  <si>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</si>
  <si>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</si>
  <si>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</si>
  <si>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</si>
  <si>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</si>
  <si>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</si>
  <si>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</si>
  <si>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</si>
  <si>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</si>
  <si>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</si>
  <si>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</si>
  <si>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</si>
  <si>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</si>
  <si>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</si>
  <si>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</si>
  <si>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</si>
  <si>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</si>
  <si>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</si>
  <si>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</si>
  <si>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</si>
  <si>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</si>
  <si>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</si>
  <si>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</si>
  <si>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</si>
  <si>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</si>
  <si>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</si>
  <si>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</si>
  <si>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</si>
  <si>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</si>
  <si>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</si>
  <si>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</si>
  <si>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</si>
  <si>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</si>
  <si>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</si>
  <si>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</si>
  <si>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</si>
  <si>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</si>
  <si>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</si>
  <si>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</si>
  <si>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</si>
  <si>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</si>
  <si>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</si>
  <si>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</si>
  <si>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</si>
  <si>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</si>
  <si>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</si>
  <si>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</si>
  <si>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</si>
  <si>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</si>
  <si>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</si>
  <si>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</si>
  <si>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</si>
  <si>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</si>
  <si>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</si>
  <si>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</si>
  <si>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</si>
  <si>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</si>
  <si>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</si>
  <si>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</si>
  <si>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</si>
  <si>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</si>
  <si>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</si>
  <si>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</si>
  <si>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</si>
  <si>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</si>
  <si>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</si>
  <si>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</si>
  <si>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</si>
  <si>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</si>
  <si>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</si>
  <si>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</si>
  <si>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</si>
  <si>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</si>
  <si>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</si>
  <si>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</si>
  <si>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</si>
  <si>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</si>
  <si>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</si>
  <si>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</si>
  <si>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</si>
  <si>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</si>
  <si>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</si>
  <si>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</si>
  <si>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</si>
  <si>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</si>
  <si>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</si>
  <si>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</si>
  <si>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</si>
  <si>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</si>
  <si>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</si>
  <si>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</si>
  <si>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</si>
  <si>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</si>
  <si>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</si>
  <si>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</si>
  <si>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</si>
  <si>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</si>
  <si>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</si>
  <si>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</si>
  <si>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</si>
  <si>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</si>
  <si>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</si>
  <si>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</si>
  <si>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</si>
  <si>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</si>
  <si>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</si>
  <si>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</si>
  <si>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</si>
  <si>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</si>
  <si>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</si>
  <si>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</si>
  <si>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</si>
  <si>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</si>
  <si>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</si>
  <si>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</si>
  <si>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</si>
  <si>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</si>
  <si>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</si>
  <si>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</si>
  <si>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</si>
  <si>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</si>
  <si>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</si>
  <si>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</si>
  <si>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</si>
  <si>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</si>
  <si>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</si>
  <si>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</si>
  <si>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</si>
  <si>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</si>
  <si>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</si>
  <si>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</si>
  <si>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</si>
  <si>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</si>
  <si>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</si>
  <si>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</si>
  <si>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</si>
  <si>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</si>
  <si>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</si>
  <si>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</si>
  <si>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</si>
  <si>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</si>
  <si>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</si>
  <si>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</si>
  <si>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</si>
  <si>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</si>
  <si>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</si>
  <si>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</si>
  <si>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</si>
  <si>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</si>
  <si>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</si>
  <si>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</si>
  <si>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</si>
  <si>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</si>
  <si>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</si>
  <si>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</si>
  <si>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</si>
  <si>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</si>
  <si>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</si>
  <si>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</si>
  <si>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</si>
  <si>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</si>
  <si>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</si>
  <si>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</si>
  <si>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</si>
  <si>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</si>
  <si>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</si>
  <si>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</si>
  <si>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</si>
  <si>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</si>
  <si>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</si>
  <si>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</si>
  <si>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</si>
  <si>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</si>
  <si>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</si>
  <si>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</si>
  <si>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</si>
  <si>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</si>
  <si>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</si>
  <si>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</si>
  <si>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</si>
  <si>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</si>
  <si>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</si>
  <si>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</si>
  <si>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</si>
  <si>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</si>
  <si>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</si>
  <si>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</si>
  <si>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</si>
  <si>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</si>
  <si>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</si>
  <si>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</si>
  <si>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</si>
  <si>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</si>
  <si>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</si>
  <si>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</si>
  <si>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</si>
  <si>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</si>
  <si>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</si>
  <si>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</si>
  <si>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</si>
  <si>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</si>
  <si>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</si>
  <si>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</si>
  <si>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</si>
  <si>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</si>
  <si>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</si>
  <si>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</si>
  <si>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</si>
  <si>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</si>
  <si>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</si>
  <si>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</si>
  <si>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</si>
  <si>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</si>
  <si>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</si>
  <si>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</si>
  <si>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</si>
  <si>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</si>
  <si>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</si>
  <si>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</si>
  <si>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</si>
  <si>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</si>
  <si>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</si>
  <si>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</si>
  <si>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</si>
  <si>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</si>
  <si>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</si>
  <si>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</si>
  <si>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</si>
  <si>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</si>
  <si>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</si>
  <si>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</si>
  <si>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</si>
  <si>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</si>
  <si>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</si>
  <si>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</si>
  <si>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</si>
  <si>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</si>
  <si>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</si>
  <si>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</si>
  <si>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</si>
  <si>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</si>
  <si>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</si>
  <si>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</si>
  <si>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</si>
  <si>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</si>
  <si>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</si>
  <si>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</si>
  <si>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</si>
  <si>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</si>
  <si>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</si>
  <si>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</si>
  <si>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</si>
  <si>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</si>
  <si>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</si>
  <si>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</si>
  <si>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</si>
  <si>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</si>
  <si>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</si>
  <si>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</si>
  <si>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</si>
  <si>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</si>
  <si>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</si>
  <si>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</si>
  <si>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</si>
  <si>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</si>
  <si>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</si>
  <si>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</si>
  <si>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</si>
  <si>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</si>
  <si>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</si>
  <si>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</si>
  <si>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</si>
  <si>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</si>
  <si>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</si>
  <si>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</si>
  <si>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</si>
  <si>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</si>
  <si>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</si>
  <si>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</si>
  <si>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</si>
  <si>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</si>
  <si>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</si>
  <si>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</si>
  <si>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</si>
  <si>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</si>
  <si>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</si>
  <si>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</si>
  <si>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</si>
  <si>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</si>
  <si>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</si>
  <si>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</si>
  <si>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</si>
  <si>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</si>
  <si>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</si>
  <si>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</si>
  <si>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</si>
  <si>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</si>
  <si>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</si>
  <si>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</si>
  <si>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</si>
  <si>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</si>
  <si>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</si>
  <si>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</si>
  <si>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</si>
  <si>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</si>
  <si>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</si>
  <si>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</si>
  <si>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</si>
  <si>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</si>
  <si>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</si>
  <si>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</si>
  <si>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</si>
  <si>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</si>
  <si>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</si>
  <si>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</si>
  <si>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</si>
  <si>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</si>
  <si>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</si>
  <si>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</si>
  <si>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</si>
  <si>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</si>
  <si>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</si>
  <si>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</si>
  <si>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</si>
  <si>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</si>
  <si>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</si>
  <si>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</si>
  <si>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</si>
  <si>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</si>
  <si>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</si>
  <si>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</si>
  <si>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</si>
  <si>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</si>
  <si>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</si>
  <si>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</si>
  <si>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</si>
  <si>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</si>
  <si>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</si>
  <si>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</si>
  <si>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</si>
  <si>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</si>
  <si>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</si>
  <si>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</si>
  <si>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</si>
  <si>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</si>
  <si>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</si>
  <si>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</si>
  <si>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</si>
  <si>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</si>
  <si>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</si>
  <si>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</si>
  <si>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</si>
  <si>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</si>
  <si>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</si>
  <si>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</si>
  <si>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</si>
  <si>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</si>
  <si>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</si>
  <si>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</si>
  <si>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</si>
  <si>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</si>
  <si>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</si>
  <si>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</si>
  <si>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</si>
  <si>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</si>
  <si>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</si>
  <si>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</si>
  <si>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</si>
  <si>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</si>
  <si>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</si>
  <si>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</si>
  <si>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</si>
  <si>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</si>
  <si>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</si>
  <si>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</si>
  <si>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</si>
  <si>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</si>
  <si>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</si>
  <si>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</si>
  <si>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</si>
  <si>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</si>
  <si>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</si>
  <si>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</si>
  <si>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</si>
  <si>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</si>
  <si>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</si>
  <si>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</si>
  <si>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</si>
  <si>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</si>
  <si>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</si>
  <si>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</si>
  <si>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</si>
  <si>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</si>
  <si>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</si>
  <si>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</si>
  <si>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</si>
  <si>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</si>
  <si>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</si>
  <si>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</si>
  <si>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</si>
  <si>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</si>
  <si>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</si>
  <si>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</si>
  <si>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</si>
  <si>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</si>
  <si>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</si>
  <si>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</si>
  <si>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</si>
  <si>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</si>
  <si>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</si>
  <si>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</si>
  <si>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</si>
  <si>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</si>
  <si>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</si>
  <si>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</si>
  <si>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</si>
  <si>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</si>
  <si>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</si>
  <si>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</si>
  <si>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</si>
  <si>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</si>
  <si>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</si>
  <si>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</si>
  <si>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</si>
  <si>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</si>
  <si>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</si>
  <si>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</si>
  <si>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</si>
  <si>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</si>
  <si>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</si>
  <si>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</si>
  <si>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</si>
  <si>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</si>
  <si>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</si>
  <si>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</si>
  <si>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</si>
  <si>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</si>
  <si>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</si>
  <si>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</si>
  <si>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</si>
  <si>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</si>
  <si>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</si>
  <si>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</si>
  <si>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</si>
  <si>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</si>
  <si>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</si>
  <si>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</si>
  <si>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</si>
  <si>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</si>
  <si>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</si>
  <si>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</si>
  <si>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</si>
  <si>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</si>
  <si>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</si>
  <si>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</si>
  <si>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</si>
  <si>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</si>
  <si>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</si>
  <si>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</si>
  <si>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</si>
  <si>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</si>
  <si>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</si>
  <si>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</si>
  <si>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</si>
  <si>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</si>
  <si>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</si>
  <si>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</si>
  <si>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</si>
  <si>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</si>
  <si>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</si>
  <si>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</si>
  <si>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</si>
  <si>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</si>
  <si>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</si>
  <si>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</si>
  <si>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</si>
  <si>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</si>
  <si>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</si>
  <si>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</si>
  <si>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</si>
  <si>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</si>
  <si>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</si>
  <si>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</si>
  <si>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</si>
  <si>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</si>
  <si>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</si>
  <si>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</si>
  <si>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</si>
  <si>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</si>
  <si>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</si>
  <si>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</si>
  <si>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</si>
  <si>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</si>
  <si>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</si>
  <si>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</si>
  <si>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</si>
  <si>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</si>
  <si>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</si>
  <si>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</si>
  <si>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</si>
  <si>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</si>
  <si>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</si>
  <si>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</si>
  <si>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</si>
  <si>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</si>
  <si>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</si>
  <si>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</si>
  <si>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</si>
  <si>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</si>
  <si>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</si>
  <si>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</si>
  <si>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</si>
  <si>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</si>
  <si>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</si>
  <si>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</si>
  <si>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</si>
  <si>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</si>
  <si>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</si>
  <si>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</si>
  <si>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</si>
  <si>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</si>
  <si>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</si>
  <si>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</si>
  <si>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</si>
  <si>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</si>
  <si>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</si>
  <si>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</si>
  <si>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</si>
  <si>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</si>
  <si>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</si>
  <si>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</si>
  <si>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</si>
  <si>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</si>
  <si>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</si>
  <si>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</si>
  <si>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</si>
  <si>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</si>
  <si>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</si>
  <si>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</si>
  <si>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</si>
  <si>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</si>
  <si>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</si>
  <si>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</si>
  <si>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</si>
  <si>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</si>
  <si>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</si>
  <si>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</si>
  <si>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</si>
  <si>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</si>
  <si>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</si>
  <si>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</si>
  <si>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</si>
  <si>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</si>
  <si>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</si>
  <si>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</si>
  <si>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</si>
  <si>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</si>
  <si>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</si>
  <si>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</si>
  <si>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</si>
  <si>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</si>
  <si>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</si>
  <si>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</si>
  <si>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</si>
  <si>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</si>
  <si>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</si>
  <si>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</si>
  <si>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</si>
  <si>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</si>
  <si>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</si>
  <si>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</si>
  <si>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</si>
  <si>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</si>
  <si>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</si>
  <si>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</si>
  <si>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</si>
  <si>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</si>
  <si>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</si>
  <si>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</si>
  <si>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</si>
  <si>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</si>
  <si>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</si>
  <si>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</si>
  <si>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</si>
  <si>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</si>
  <si>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</si>
  <si>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</si>
  <si>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</si>
  <si>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</si>
  <si>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</si>
  <si>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</si>
  <si>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</si>
  <si>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</si>
  <si>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</si>
  <si>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</si>
  <si>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</si>
  <si>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</si>
  <si>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</si>
  <si>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</si>
  <si>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</si>
  <si>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</si>
  <si>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</si>
  <si>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</si>
  <si>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</si>
  <si>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</si>
  <si>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</si>
  <si>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</si>
  <si>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</si>
  <si>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</si>
  <si>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</si>
  <si>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</si>
  <si>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</si>
  <si>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</si>
  <si>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</si>
  <si>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</si>
  <si>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</si>
  <si>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</si>
  <si>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</si>
  <si>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</si>
  <si>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</si>
  <si>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</si>
  <si>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</si>
  <si>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</si>
  <si>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</si>
  <si>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</si>
  <si>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</si>
  <si>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</si>
  <si>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</si>
  <si>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</si>
  <si>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</si>
  <si>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</si>
  <si>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</si>
  <si>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</si>
  <si>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</si>
  <si>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</si>
  <si>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</si>
  <si>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</si>
  <si>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</si>
  <si>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</si>
  <si>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</si>
  <si>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</si>
  <si>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</si>
  <si>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</si>
  <si>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</si>
  <si>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</si>
  <si>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</si>
  <si>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</si>
  <si>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</si>
  <si>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</si>
  <si>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2021-25-10000974</t>
  </si>
  <si>
    <t>INSTITUTO COLOMBIANO DE BIENESTAR FAMILIAR</t>
  </si>
  <si>
    <t>930</t>
  </si>
  <si>
    <t xml:space="preserve">Atender a niños y niñas menores de 5 años o hasta su ingreso al grado de transicio, en los  servicios de educacion inicial  y cuidado, en la modalidad desarrollo infantil en medio familiar, con el fin de promover el desarrollo integral de lap rimera infancia con calidad, de conformidad con los lineamientos, estandaresde calidad  y las directrices y parametrso establecidos por el ICBF.  </t>
  </si>
  <si>
    <t>SI</t>
  </si>
  <si>
    <t>25182020166</t>
  </si>
  <si>
    <t>NO</t>
  </si>
  <si>
    <t>HARRIER HELEN MARTING BUITRAGO</t>
  </si>
  <si>
    <t>8734101/ 3143138911</t>
  </si>
  <si>
    <t>fundacionnuevaera@hotmail.com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</si>
  <si>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</si>
  <si>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17  NO. 15 - 44 SANTA ANITA FUSAGASUGA</t>
  </si>
  <si>
    <t>FPI25119</t>
  </si>
  <si>
    <t>25182012947</t>
  </si>
  <si>
    <t>25182014619</t>
  </si>
  <si>
    <t>25182016205</t>
  </si>
  <si>
    <t>25182016-1080</t>
  </si>
  <si>
    <t>25182018-771</t>
  </si>
  <si>
    <t>25182018-467</t>
  </si>
  <si>
    <t>25182019-416</t>
  </si>
  <si>
    <t>25182020-323</t>
  </si>
  <si>
    <t>Prestacion de servicios para brindar atencion integral en educaicon inicial, cuidado y nutricion, los niños y niñas menores de (5) años de SIBEN I  Y II desplazados, beneficiarios del programa de atencion integral a la primera infancia -PAIPI- en la modalidad o modalidades de atencion seleccionadas.</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</si>
  <si>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dicah atencion.</t>
  </si>
  <si>
    <t>Atender a los niños y niñas menores de cinco (5) años  o hasta su ingreso al grado de traniscion, y a mujeres gestantes y en periodo de lactancia en los servicios de educacion inicial y cuidado, con el promover el desarrollo integral de la primera infancia con calidad, de conformidad con los lineamientos, las directrices y parámetros  establecidas  por el ICBF.</t>
  </si>
  <si>
    <t xml:space="preserve">Prestar el servicio de atencion educacion inicial y cuidado a niños y niñas menores de 5 años, o hasta su ingreso al grado de transicion, y madres en periodo de lactancai con el fin de promover el desarrollo integral de lap rimera infacnia  con calidad, de conformidad con los lineamientos, manual operativo, las directrices, parametros y estandares establecidos por el ICBF, en el marco de la estrategia de atencion integral de Cero a Siempre" </t>
  </si>
  <si>
    <t>Prestar el servicio de atencion  de los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Desarrollo infantil en Medio Familiar.</t>
  </si>
  <si>
    <t xml:space="preserve">Prestar el servicio de eduacion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</si>
  <si>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 xml:space="preserve">Prestar el servicio de educacion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</si>
  <si>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prestar los servicios HCBF-FAMI-FAMILIAR TRADICIONAL, de conformidad con las directrices, lineamientos y parametros establecidos por el Icbf, en armonia con la politica de estado para el desarrollo integral a la primera infancia de cero a siempre.</t>
  </si>
  <si>
    <t>prestar los servicios para a la primera infancia en los hogares comunitarios de Bienestar HCB y hogares comunitarios de bienestar agrupados, de conformidad con el manual operativo de la modalidad comunitaria y el servicio HCB Familia, Mujer e Infancia_FAMI, de confirmidad con el manual operativo de la modalidad familiar, el lineamiento tecnico para la atencion a la primera infancia y las diretrices establecidas por el ICBF en armonia con la politica de estado para el desarrollo integral de la primera infancia de Cero a siempre.</t>
  </si>
  <si>
    <t>25182016-168</t>
  </si>
  <si>
    <t>25182020-166</t>
  </si>
  <si>
    <t xml:space="preserve">prestar el servicio CENTRO DE DESARROLLO INFANTIL CDI de confomirdad con el manual operativo de la modalidd institucional y las directrices establecidas por el ICBF    en armonia con la politica de estado para el desarrollo integral de la primera infancia de cero a siempre </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</si>
  <si>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</si>
  <si>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25182020-167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</si>
</sst>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80" zoomScaleNormal="80" zoomScaleSheetLayoutView="40" zoomScalePageLayoutView="40" workbookViewId="0">
      <selection activeCell="C62" sqref="C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516</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802021835</v>
      </c>
      <c r="C20" s="5"/>
      <c r="D20" s="73"/>
      <c r="E20" s="5"/>
      <c r="F20" s="5"/>
      <c r="G20" s="5"/>
      <c r="H20" s="184"/>
      <c r="I20" s="147" t="s">
        <v>516</v>
      </c>
      <c r="J20" s="148" t="s">
        <v>518</v>
      </c>
      <c r="K20" s="149">
        <v>2289731972</v>
      </c>
      <c r="L20" s="150">
        <v>44192</v>
      </c>
      <c r="M20" s="150">
        <v>44561</v>
      </c>
      <c r="N20" s="133">
        <f>+(M20-L20)/30</f>
        <v>12.3</v>
      </c>
      <c r="O20" s="136"/>
      <c r="U20" s="132"/>
      <c r="V20" s="105">
        <f ca="1">NOW()</f>
        <v>44194.828587152777</v>
      </c>
      <c r="W20" s="105">
        <f ca="1">NOW()</f>
        <v>44194.828587152777</v>
      </c>
    </row>
    <row r="21" spans="1:23" ht="30" customHeight="1" outlineLevel="1" x14ac:dyDescent="0.25">
      <c r="A21" s="9"/>
      <c r="B21" s="71"/>
      <c r="C21" s="5"/>
      <c r="D21" s="5"/>
      <c r="E21" s="5"/>
      <c r="F21" s="5"/>
      <c r="G21" s="5"/>
      <c r="H21" s="70"/>
      <c r="I21" s="147" t="s">
        <v>516</v>
      </c>
      <c r="J21" s="148" t="s">
        <v>611</v>
      </c>
      <c r="K21" s="149"/>
      <c r="L21" s="150"/>
      <c r="M21" s="150"/>
      <c r="N21" s="133">
        <f t="shared" ref="N21:N35" si="0">+(M21-L21)/30</f>
        <v>0</v>
      </c>
      <c r="O21" s="137"/>
    </row>
    <row r="22" spans="1:23" ht="30" customHeight="1" outlineLevel="1" x14ac:dyDescent="0.25">
      <c r="A22" s="9"/>
      <c r="B22" s="71"/>
      <c r="C22" s="5"/>
      <c r="D22" s="5"/>
      <c r="E22" s="5"/>
      <c r="F22" s="5"/>
      <c r="G22" s="5"/>
      <c r="H22" s="70"/>
      <c r="I22" s="147" t="s">
        <v>516</v>
      </c>
      <c r="J22" s="148" t="s">
        <v>110</v>
      </c>
      <c r="K22" s="149"/>
      <c r="L22" s="150"/>
      <c r="M22" s="150"/>
      <c r="N22" s="134">
        <f t="shared" ref="N22:N33" si="1">+(M22-L22)/30</f>
        <v>0</v>
      </c>
      <c r="O22" s="137"/>
    </row>
    <row r="23" spans="1:23" ht="30" customHeight="1" outlineLevel="1" x14ac:dyDescent="0.25">
      <c r="A23" s="9"/>
      <c r="B23" s="101"/>
      <c r="C23" s="21"/>
      <c r="D23" s="21"/>
      <c r="E23" s="21"/>
      <c r="F23" s="5"/>
      <c r="G23" s="5"/>
      <c r="H23" s="70"/>
      <c r="I23" s="147" t="s">
        <v>516</v>
      </c>
      <c r="J23" s="148" t="s">
        <v>624</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516</v>
      </c>
      <c r="J24" s="148" t="s">
        <v>588</v>
      </c>
      <c r="K24" s="149"/>
      <c r="L24" s="150"/>
      <c r="M24" s="150"/>
      <c r="N24" s="134">
        <f t="shared" si="1"/>
        <v>0</v>
      </c>
      <c r="O24" s="137"/>
    </row>
    <row r="25" spans="1:23" ht="30" customHeight="1" outlineLevel="1" x14ac:dyDescent="0.25">
      <c r="A25" s="9"/>
      <c r="B25" s="101"/>
      <c r="C25" s="21"/>
      <c r="D25" s="21"/>
      <c r="E25" s="21"/>
      <c r="F25" s="5"/>
      <c r="G25" s="5"/>
      <c r="H25" s="70"/>
      <c r="I25" s="147" t="s">
        <v>516</v>
      </c>
      <c r="J25" s="148" t="s">
        <v>574</v>
      </c>
      <c r="K25" s="149"/>
      <c r="L25" s="150"/>
      <c r="M25" s="150"/>
      <c r="N25" s="134">
        <f t="shared" si="1"/>
        <v>0</v>
      </c>
      <c r="O25" s="137"/>
    </row>
    <row r="26" spans="1:23" ht="30" customHeight="1" outlineLevel="1" x14ac:dyDescent="0.25">
      <c r="A26" s="9"/>
      <c r="B26" s="101"/>
      <c r="C26" s="21"/>
      <c r="D26" s="21"/>
      <c r="E26" s="21"/>
      <c r="F26" s="5"/>
      <c r="G26" s="5"/>
      <c r="H26" s="70"/>
      <c r="I26" s="147" t="s">
        <v>516</v>
      </c>
      <c r="J26" s="148" t="s">
        <v>552</v>
      </c>
      <c r="K26" s="149"/>
      <c r="L26" s="150"/>
      <c r="M26" s="150"/>
      <c r="N26" s="134">
        <f t="shared" si="1"/>
        <v>0</v>
      </c>
      <c r="O26" s="137"/>
    </row>
    <row r="27" spans="1:23" ht="30" customHeight="1" outlineLevel="1" x14ac:dyDescent="0.25">
      <c r="A27" s="9"/>
      <c r="B27" s="101"/>
      <c r="C27" s="21"/>
      <c r="D27" s="21"/>
      <c r="E27" s="21"/>
      <c r="F27" s="5"/>
      <c r="G27" s="5"/>
      <c r="H27" s="70"/>
      <c r="I27" s="147" t="s">
        <v>516</v>
      </c>
      <c r="J27" s="148" t="s">
        <v>561</v>
      </c>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NUEVA ERA ECOLOGICA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42059</v>
      </c>
      <c r="F48" s="143">
        <v>42368</v>
      </c>
      <c r="G48" s="158">
        <f>IF(AND(E48&lt;&gt;"",F48&lt;&gt;""),((F48-E48)/30),"")</f>
        <v>10.3</v>
      </c>
      <c r="H48" s="114" t="s">
        <v>2679</v>
      </c>
      <c r="I48" s="113" t="s">
        <v>516</v>
      </c>
      <c r="J48" s="113" t="s">
        <v>552</v>
      </c>
      <c r="K48" s="116">
        <v>7514682095</v>
      </c>
      <c r="L48" s="115" t="s">
        <v>1148</v>
      </c>
      <c r="M48" s="117">
        <v>1</v>
      </c>
      <c r="N48" s="115" t="s">
        <v>27</v>
      </c>
      <c r="O48" s="115" t="s">
        <v>2680</v>
      </c>
      <c r="P48" s="78"/>
    </row>
    <row r="49" spans="1:16" s="6" customFormat="1" ht="24.75" customHeight="1" x14ac:dyDescent="0.25">
      <c r="A49" s="141">
        <v>2</v>
      </c>
      <c r="B49" s="111" t="s">
        <v>2677</v>
      </c>
      <c r="C49" s="112" t="s">
        <v>31</v>
      </c>
      <c r="D49" s="119" t="s">
        <v>2681</v>
      </c>
      <c r="E49" s="143">
        <v>43878</v>
      </c>
      <c r="F49" s="143">
        <v>44196</v>
      </c>
      <c r="G49" s="158">
        <f t="shared" ref="G49:G50" si="2">IF(AND(E49&lt;&gt;"",F49&lt;&gt;""),((F49-E49)/30),"")</f>
        <v>10.6</v>
      </c>
      <c r="H49" s="120" t="s">
        <v>2679</v>
      </c>
      <c r="I49" s="119" t="s">
        <v>516</v>
      </c>
      <c r="J49" s="113" t="s">
        <v>561</v>
      </c>
      <c r="K49" s="116">
        <v>1514417298</v>
      </c>
      <c r="L49" s="115" t="s">
        <v>1148</v>
      </c>
      <c r="M49" s="117">
        <v>1</v>
      </c>
      <c r="N49" s="115" t="s">
        <v>1151</v>
      </c>
      <c r="O49" s="115" t="s">
        <v>1148</v>
      </c>
      <c r="P49" s="78"/>
    </row>
    <row r="50" spans="1:16" s="6" customFormat="1" ht="24.75" customHeight="1" x14ac:dyDescent="0.25">
      <c r="A50" s="141">
        <v>3</v>
      </c>
      <c r="B50" s="120" t="s">
        <v>2677</v>
      </c>
      <c r="C50" s="112" t="s">
        <v>31</v>
      </c>
      <c r="D50" s="119" t="s">
        <v>2681</v>
      </c>
      <c r="E50" s="143">
        <v>43878</v>
      </c>
      <c r="F50" s="143">
        <v>44196</v>
      </c>
      <c r="G50" s="158">
        <f t="shared" si="2"/>
        <v>10.6</v>
      </c>
      <c r="H50" s="120" t="s">
        <v>2679</v>
      </c>
      <c r="I50" s="119" t="s">
        <v>516</v>
      </c>
      <c r="J50" s="119" t="s">
        <v>611</v>
      </c>
      <c r="K50" s="116">
        <v>1514417298</v>
      </c>
      <c r="L50" s="115" t="s">
        <v>1148</v>
      </c>
      <c r="M50" s="117">
        <v>1</v>
      </c>
      <c r="N50" s="115" t="s">
        <v>1151</v>
      </c>
      <c r="O50" s="115" t="s">
        <v>1148</v>
      </c>
      <c r="P50" s="78"/>
    </row>
    <row r="51" spans="1:16" s="6" customFormat="1" ht="24.75" customHeight="1" outlineLevel="1" x14ac:dyDescent="0.25">
      <c r="A51" s="141">
        <v>4</v>
      </c>
      <c r="B51" s="120" t="s">
        <v>2677</v>
      </c>
      <c r="C51" s="112" t="s">
        <v>31</v>
      </c>
      <c r="D51" s="119" t="s">
        <v>2681</v>
      </c>
      <c r="E51" s="143">
        <v>43878</v>
      </c>
      <c r="F51" s="143">
        <v>44196</v>
      </c>
      <c r="G51" s="158">
        <f t="shared" ref="G51:G107" si="3">IF(AND(E51&lt;&gt;"",F51&lt;&gt;""),((F51-E51)/30),"")</f>
        <v>10.6</v>
      </c>
      <c r="H51" s="120" t="s">
        <v>2679</v>
      </c>
      <c r="I51" s="119" t="s">
        <v>516</v>
      </c>
      <c r="J51" s="113" t="s">
        <v>574</v>
      </c>
      <c r="K51" s="116">
        <v>1514417298</v>
      </c>
      <c r="L51" s="115" t="s">
        <v>1148</v>
      </c>
      <c r="M51" s="117">
        <v>1</v>
      </c>
      <c r="N51" s="115" t="s">
        <v>1151</v>
      </c>
      <c r="O51" s="115" t="s">
        <v>1148</v>
      </c>
      <c r="P51" s="78"/>
    </row>
    <row r="52" spans="1:16" s="7" customFormat="1" ht="24.75" customHeight="1" outlineLevel="1" x14ac:dyDescent="0.25">
      <c r="A52" s="142">
        <v>5</v>
      </c>
      <c r="B52" s="120" t="s">
        <v>2677</v>
      </c>
      <c r="C52" s="112" t="s">
        <v>31</v>
      </c>
      <c r="D52" s="119" t="s">
        <v>2681</v>
      </c>
      <c r="E52" s="143">
        <v>43878</v>
      </c>
      <c r="F52" s="143">
        <v>44196</v>
      </c>
      <c r="G52" s="158">
        <f t="shared" si="3"/>
        <v>10.6</v>
      </c>
      <c r="H52" s="120" t="s">
        <v>2679</v>
      </c>
      <c r="I52" s="119" t="s">
        <v>516</v>
      </c>
      <c r="J52" s="119" t="s">
        <v>110</v>
      </c>
      <c r="K52" s="121">
        <v>1514417298</v>
      </c>
      <c r="L52" s="115" t="s">
        <v>1148</v>
      </c>
      <c r="M52" s="117">
        <v>1</v>
      </c>
      <c r="N52" s="115" t="s">
        <v>1151</v>
      </c>
      <c r="O52" s="115" t="s">
        <v>1148</v>
      </c>
      <c r="P52" s="79"/>
    </row>
    <row r="53" spans="1:16" s="7" customFormat="1" ht="24.75" customHeight="1" outlineLevel="1" x14ac:dyDescent="0.25">
      <c r="A53" s="142">
        <v>6</v>
      </c>
      <c r="B53" s="120" t="s">
        <v>2677</v>
      </c>
      <c r="C53" s="112" t="s">
        <v>31</v>
      </c>
      <c r="D53" s="119" t="s">
        <v>2688</v>
      </c>
      <c r="E53" s="143">
        <v>40217</v>
      </c>
      <c r="F53" s="143">
        <v>40527</v>
      </c>
      <c r="G53" s="158">
        <f t="shared" si="3"/>
        <v>10.333333333333334</v>
      </c>
      <c r="H53" s="120" t="s">
        <v>2697</v>
      </c>
      <c r="I53" s="119" t="s">
        <v>516</v>
      </c>
      <c r="J53" s="119" t="s">
        <v>547</v>
      </c>
      <c r="K53" s="121">
        <v>305303477</v>
      </c>
      <c r="L53" s="115" t="s">
        <v>1148</v>
      </c>
      <c r="M53" s="117">
        <v>1</v>
      </c>
      <c r="N53" s="115" t="s">
        <v>27</v>
      </c>
      <c r="O53" s="115" t="s">
        <v>1148</v>
      </c>
      <c r="P53" s="79"/>
    </row>
    <row r="54" spans="1:16" s="7" customFormat="1" ht="24.75" customHeight="1" outlineLevel="1" x14ac:dyDescent="0.25">
      <c r="A54" s="142">
        <v>7</v>
      </c>
      <c r="B54" s="120" t="s">
        <v>2677</v>
      </c>
      <c r="C54" s="112" t="s">
        <v>31</v>
      </c>
      <c r="D54" s="119" t="s">
        <v>2689</v>
      </c>
      <c r="E54" s="143">
        <v>41263</v>
      </c>
      <c r="F54" s="143">
        <v>41988</v>
      </c>
      <c r="G54" s="158">
        <f t="shared" si="3"/>
        <v>24.166666666666668</v>
      </c>
      <c r="H54" s="102" t="s">
        <v>2698</v>
      </c>
      <c r="I54" s="119" t="s">
        <v>516</v>
      </c>
      <c r="J54" s="119" t="s">
        <v>547</v>
      </c>
      <c r="K54" s="121">
        <v>1341124849</v>
      </c>
      <c r="L54" s="115" t="s">
        <v>1148</v>
      </c>
      <c r="M54" s="117">
        <v>1</v>
      </c>
      <c r="N54" s="115" t="s">
        <v>27</v>
      </c>
      <c r="O54" s="115" t="s">
        <v>2680</v>
      </c>
      <c r="P54" s="79"/>
    </row>
    <row r="55" spans="1:16" s="7" customFormat="1" ht="24.75" customHeight="1" outlineLevel="1" x14ac:dyDescent="0.25">
      <c r="A55" s="142">
        <v>8</v>
      </c>
      <c r="B55" s="120" t="s">
        <v>2677</v>
      </c>
      <c r="C55" s="112" t="s">
        <v>31</v>
      </c>
      <c r="D55" s="119" t="s">
        <v>2690</v>
      </c>
      <c r="E55" s="143">
        <v>41991</v>
      </c>
      <c r="F55" s="143">
        <v>42369</v>
      </c>
      <c r="G55" s="158">
        <f t="shared" si="3"/>
        <v>12.6</v>
      </c>
      <c r="H55" s="120" t="s">
        <v>2699</v>
      </c>
      <c r="I55" s="119" t="s">
        <v>516</v>
      </c>
      <c r="J55" s="119" t="s">
        <v>547</v>
      </c>
      <c r="K55" s="118">
        <v>1628685202</v>
      </c>
      <c r="L55" s="115" t="s">
        <v>1148</v>
      </c>
      <c r="M55" s="117">
        <v>1</v>
      </c>
      <c r="N55" s="115" t="s">
        <v>27</v>
      </c>
      <c r="O55" s="115" t="s">
        <v>1148</v>
      </c>
      <c r="P55" s="79"/>
    </row>
    <row r="56" spans="1:16" s="7" customFormat="1" ht="24.75" customHeight="1" outlineLevel="1" x14ac:dyDescent="0.25">
      <c r="A56" s="142">
        <v>9</v>
      </c>
      <c r="B56" s="120" t="s">
        <v>2677</v>
      </c>
      <c r="C56" s="112" t="s">
        <v>31</v>
      </c>
      <c r="D56" s="119" t="s">
        <v>2691</v>
      </c>
      <c r="E56" s="143">
        <v>42398</v>
      </c>
      <c r="F56" s="143">
        <v>42674</v>
      </c>
      <c r="G56" s="158">
        <f t="shared" si="3"/>
        <v>9.1999999999999993</v>
      </c>
      <c r="H56" s="120" t="s">
        <v>2700</v>
      </c>
      <c r="I56" s="119" t="s">
        <v>516</v>
      </c>
      <c r="J56" s="119" t="s">
        <v>547</v>
      </c>
      <c r="K56" s="118">
        <v>2561921000</v>
      </c>
      <c r="L56" s="115" t="s">
        <v>1148</v>
      </c>
      <c r="M56" s="117">
        <v>1</v>
      </c>
      <c r="N56" s="115" t="s">
        <v>27</v>
      </c>
      <c r="O56" s="115" t="s">
        <v>1148</v>
      </c>
      <c r="P56" s="79"/>
    </row>
    <row r="57" spans="1:16" s="7" customFormat="1" ht="24.75" customHeight="1" outlineLevel="1" x14ac:dyDescent="0.25">
      <c r="A57" s="142">
        <v>10</v>
      </c>
      <c r="B57" s="120" t="s">
        <v>2677</v>
      </c>
      <c r="C57" s="65" t="s">
        <v>31</v>
      </c>
      <c r="D57" s="119" t="s">
        <v>2692</v>
      </c>
      <c r="E57" s="143">
        <v>42720</v>
      </c>
      <c r="F57" s="143">
        <v>43084</v>
      </c>
      <c r="G57" s="158">
        <f t="shared" si="3"/>
        <v>12.133333333333333</v>
      </c>
      <c r="H57" s="120" t="s">
        <v>2701</v>
      </c>
      <c r="I57" s="119" t="s">
        <v>516</v>
      </c>
      <c r="J57" s="119" t="s">
        <v>547</v>
      </c>
      <c r="K57" s="118">
        <v>2899014193</v>
      </c>
      <c r="L57" s="65" t="s">
        <v>1148</v>
      </c>
      <c r="M57" s="67">
        <v>1</v>
      </c>
      <c r="N57" s="65" t="s">
        <v>27</v>
      </c>
      <c r="O57" s="65" t="s">
        <v>1148</v>
      </c>
      <c r="P57" s="79"/>
    </row>
    <row r="58" spans="1:16" s="7" customFormat="1" ht="24.75" customHeight="1" outlineLevel="1" x14ac:dyDescent="0.25">
      <c r="A58" s="142">
        <v>11</v>
      </c>
      <c r="B58" s="120" t="s">
        <v>2677</v>
      </c>
      <c r="C58" s="65" t="s">
        <v>31</v>
      </c>
      <c r="D58" s="119" t="s">
        <v>2693</v>
      </c>
      <c r="E58" s="143">
        <v>43085</v>
      </c>
      <c r="F58" s="143">
        <v>43404</v>
      </c>
      <c r="G58" s="158">
        <f t="shared" si="3"/>
        <v>10.633333333333333</v>
      </c>
      <c r="H58" s="120" t="s">
        <v>2702</v>
      </c>
      <c r="I58" s="119" t="s">
        <v>516</v>
      </c>
      <c r="J58" s="119" t="s">
        <v>547</v>
      </c>
      <c r="K58" s="121">
        <v>2221937833</v>
      </c>
      <c r="L58" s="65" t="s">
        <v>1148</v>
      </c>
      <c r="M58" s="67">
        <v>1</v>
      </c>
      <c r="N58" s="65" t="s">
        <v>27</v>
      </c>
      <c r="O58" s="65" t="s">
        <v>1148</v>
      </c>
      <c r="P58" s="79"/>
    </row>
    <row r="59" spans="1:16" s="7" customFormat="1" ht="24.75" customHeight="1" outlineLevel="1" x14ac:dyDescent="0.25">
      <c r="A59" s="142">
        <v>12</v>
      </c>
      <c r="B59" s="120" t="s">
        <v>2677</v>
      </c>
      <c r="C59" s="65" t="s">
        <v>31</v>
      </c>
      <c r="D59" s="119" t="s">
        <v>2694</v>
      </c>
      <c r="E59" s="143">
        <v>43405</v>
      </c>
      <c r="F59" s="143">
        <v>43434</v>
      </c>
      <c r="G59" s="158">
        <f t="shared" si="3"/>
        <v>0.96666666666666667</v>
      </c>
      <c r="H59" s="120" t="s">
        <v>2703</v>
      </c>
      <c r="I59" s="119" t="s">
        <v>516</v>
      </c>
      <c r="J59" s="119" t="s">
        <v>547</v>
      </c>
      <c r="K59" s="121">
        <v>241764492</v>
      </c>
      <c r="L59" s="65" t="s">
        <v>1148</v>
      </c>
      <c r="M59" s="67">
        <v>1</v>
      </c>
      <c r="N59" s="65" t="s">
        <v>27</v>
      </c>
      <c r="O59" s="65" t="s">
        <v>1148</v>
      </c>
      <c r="P59" s="79"/>
    </row>
    <row r="60" spans="1:16" s="7" customFormat="1" ht="24.75" customHeight="1" outlineLevel="1" x14ac:dyDescent="0.25">
      <c r="A60" s="142">
        <v>13</v>
      </c>
      <c r="B60" s="120" t="s">
        <v>2677</v>
      </c>
      <c r="C60" s="65" t="s">
        <v>31</v>
      </c>
      <c r="D60" s="119" t="s">
        <v>2695</v>
      </c>
      <c r="E60" s="143">
        <v>43801</v>
      </c>
      <c r="F60" s="143">
        <v>43921</v>
      </c>
      <c r="G60" s="158">
        <f t="shared" si="3"/>
        <v>4</v>
      </c>
      <c r="H60" s="120" t="s">
        <v>2704</v>
      </c>
      <c r="I60" s="119" t="s">
        <v>516</v>
      </c>
      <c r="J60" s="119" t="s">
        <v>547</v>
      </c>
      <c r="K60" s="121">
        <v>1320673502</v>
      </c>
      <c r="L60" s="65" t="s">
        <v>1148</v>
      </c>
      <c r="M60" s="67">
        <v>1</v>
      </c>
      <c r="N60" s="65" t="s">
        <v>27</v>
      </c>
      <c r="O60" s="65" t="s">
        <v>1148</v>
      </c>
      <c r="P60" s="79"/>
    </row>
    <row r="61" spans="1:16" s="7" customFormat="1" ht="24.75" customHeight="1" outlineLevel="1" x14ac:dyDescent="0.25">
      <c r="A61" s="142">
        <v>14</v>
      </c>
      <c r="B61" s="120" t="s">
        <v>2677</v>
      </c>
      <c r="C61" s="65" t="s">
        <v>31</v>
      </c>
      <c r="D61" s="119" t="s">
        <v>2696</v>
      </c>
      <c r="E61" s="143">
        <v>43922</v>
      </c>
      <c r="F61" s="143">
        <v>44165</v>
      </c>
      <c r="G61" s="158">
        <f t="shared" si="3"/>
        <v>8.1</v>
      </c>
      <c r="H61" s="120" t="s">
        <v>2705</v>
      </c>
      <c r="I61" s="119" t="s">
        <v>516</v>
      </c>
      <c r="J61" s="119" t="s">
        <v>547</v>
      </c>
      <c r="K61" s="121">
        <v>1415810347</v>
      </c>
      <c r="L61" s="65" t="s">
        <v>1148</v>
      </c>
      <c r="M61" s="67">
        <v>1</v>
      </c>
      <c r="N61" s="65" t="s">
        <v>27</v>
      </c>
      <c r="O61" s="65" t="s">
        <v>1148</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2710</v>
      </c>
      <c r="E114" s="143">
        <v>43878</v>
      </c>
      <c r="F114" s="143">
        <v>44196</v>
      </c>
      <c r="G114" s="158">
        <f>IF(AND(E114&lt;&gt;"",F114&lt;&gt;""),((F114-E114)/30),"")</f>
        <v>10.6</v>
      </c>
      <c r="H114" s="120" t="s">
        <v>2679</v>
      </c>
      <c r="I114" s="119" t="s">
        <v>516</v>
      </c>
      <c r="J114" s="119" t="s">
        <v>552</v>
      </c>
      <c r="K114" s="121">
        <v>3832416193</v>
      </c>
      <c r="L114" s="100">
        <f>+IF(AND(K114&gt;0,O114="Ejecución"),(K114/877802)*Tabla28[[#This Row],[% participación]],IF(AND(K114&gt;0,O114&lt;&gt;"Ejecución"),"-",""))</f>
        <v>4365.9232868004401</v>
      </c>
      <c r="M114" s="122" t="s">
        <v>1148</v>
      </c>
      <c r="N114" s="171">
        <v>1</v>
      </c>
      <c r="O114" s="160" t="s">
        <v>1150</v>
      </c>
      <c r="P114" s="78"/>
    </row>
    <row r="115" spans="1:16" s="6" customFormat="1" ht="24.75" customHeight="1" x14ac:dyDescent="0.25">
      <c r="A115" s="141">
        <v>2</v>
      </c>
      <c r="B115" s="159" t="s">
        <v>2664</v>
      </c>
      <c r="C115" s="161" t="s">
        <v>31</v>
      </c>
      <c r="D115" s="119" t="s">
        <v>2706</v>
      </c>
      <c r="E115" s="143">
        <v>43878</v>
      </c>
      <c r="F115" s="143">
        <v>44196</v>
      </c>
      <c r="G115" s="158">
        <f t="shared" ref="G115:G116" si="4">IF(AND(E115&lt;&gt;"",F115&lt;&gt;""),((F115-E115)/30),"")</f>
        <v>10.6</v>
      </c>
      <c r="H115" s="120" t="s">
        <v>2708</v>
      </c>
      <c r="I115" s="119" t="s">
        <v>516</v>
      </c>
      <c r="J115" s="119" t="s">
        <v>90</v>
      </c>
      <c r="K115" s="68">
        <v>166500342</v>
      </c>
      <c r="L115" s="100">
        <f>+IF(AND(K115&gt;0,O115="Ejecución"),(K115/877802)*Tabla28[[#This Row],[% participación]],IF(AND(K115&gt;0,O115&lt;&gt;"Ejecución"),"-",""))</f>
        <v>189.67869975233594</v>
      </c>
      <c r="M115" s="65" t="s">
        <v>1148</v>
      </c>
      <c r="N115" s="171">
        <v>1</v>
      </c>
      <c r="O115" s="160" t="s">
        <v>1150</v>
      </c>
      <c r="P115" s="78"/>
    </row>
    <row r="116" spans="1:16" s="6" customFormat="1" ht="24.75" customHeight="1" x14ac:dyDescent="0.25">
      <c r="A116" s="141">
        <v>3</v>
      </c>
      <c r="B116" s="159" t="s">
        <v>2664</v>
      </c>
      <c r="C116" s="161" t="s">
        <v>31</v>
      </c>
      <c r="D116" s="119" t="s">
        <v>2707</v>
      </c>
      <c r="E116" s="143">
        <v>43878</v>
      </c>
      <c r="F116" s="143">
        <v>44196</v>
      </c>
      <c r="G116" s="158">
        <f t="shared" si="4"/>
        <v>10.6</v>
      </c>
      <c r="H116" s="120" t="s">
        <v>2709</v>
      </c>
      <c r="I116" s="119" t="s">
        <v>516</v>
      </c>
      <c r="J116" s="119" t="s">
        <v>552</v>
      </c>
      <c r="K116" s="68">
        <v>1514417298</v>
      </c>
      <c r="L116" s="100">
        <f>+IF(AND(K116&gt;0,O116="Ejecución"),(K116/877802)*Tabla28[[#This Row],[% participación]],IF(AND(K116&gt;0,O116&lt;&gt;"Ejecución"),"-",""))</f>
        <v>1725.237921535836</v>
      </c>
      <c r="M116" s="65" t="s">
        <v>1148</v>
      </c>
      <c r="N116" s="171">
        <v>1</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2682</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2680</v>
      </c>
      <c r="E167" s="8"/>
      <c r="F167" s="5"/>
      <c r="G167" s="107" t="s">
        <v>2680</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0.02</v>
      </c>
      <c r="G179" s="163">
        <f>IF(F179&gt;0,SUM(E179+F179),"")</f>
        <v>0.04</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91589278.879999995</v>
      </c>
      <c r="F185" s="92"/>
      <c r="G185" s="93"/>
      <c r="H185" s="88"/>
      <c r="I185" s="90" t="s">
        <v>2627</v>
      </c>
      <c r="J185" s="164">
        <f>+SUM(M179:M183)</f>
        <v>0.02</v>
      </c>
      <c r="K185" s="200" t="s">
        <v>2628</v>
      </c>
      <c r="L185" s="200"/>
      <c r="M185" s="94">
        <f>+J185*(SUM(K20:K35))</f>
        <v>45794639.439999998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34296</v>
      </c>
      <c r="D193" s="5"/>
      <c r="E193" s="124">
        <v>1221</v>
      </c>
      <c r="F193" s="5"/>
      <c r="G193" s="5"/>
      <c r="H193" s="145" t="s">
        <v>2683</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2687</v>
      </c>
      <c r="J211" s="27" t="s">
        <v>2622</v>
      </c>
      <c r="K211" s="146" t="s">
        <v>2687</v>
      </c>
      <c r="L211" s="21"/>
      <c r="M211" s="21"/>
      <c r="N211" s="21"/>
      <c r="O211" s="8"/>
    </row>
    <row r="212" spans="1:15" x14ac:dyDescent="0.25">
      <c r="A212" s="9"/>
      <c r="B212" s="27" t="s">
        <v>2619</v>
      </c>
      <c r="C212" s="145" t="s">
        <v>2683</v>
      </c>
      <c r="D212" s="21"/>
      <c r="G212" s="27" t="s">
        <v>2621</v>
      </c>
      <c r="H212" s="146" t="s">
        <v>2684</v>
      </c>
      <c r="J212" s="27" t="s">
        <v>2623</v>
      </c>
      <c r="K212" s="145"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angelica</cp:lastModifiedBy>
  <cp:lastPrinted>2020-12-30T00:45:14Z</cp:lastPrinted>
  <dcterms:created xsi:type="dcterms:W3CDTF">2020-10-14T21:57:42Z</dcterms:created>
  <dcterms:modified xsi:type="dcterms:W3CDTF">2020-12-30T00:53:31Z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