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hyc\CDI 800 CUPOS TOLÚ\"/>
    </mc:Choice>
  </mc:AlternateContent>
  <xr:revisionPtr revIDLastSave="0" documentId="13_ncr:1_{E8BDD727-B432-404C-A25C-F9EAF996A2D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<sst xmlns="http://schemas.openxmlformats.org/spreadsheetml/2006/main" count="3060" uniqueCount="2686">
  <si>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</si>
  <si>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</si>
  <si>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</si>
  <si>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</si>
  <si>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</si>
  <si>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</si>
  <si>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</si>
  <si>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</si>
  <si>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</si>
  <si>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</si>
  <si>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</si>
  <si>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</si>
  <si>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</si>
  <si>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</si>
  <si>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</si>
  <si>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</si>
  <si>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</si>
  <si>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</si>
  <si>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</si>
  <si>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</si>
  <si>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</si>
  <si>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</si>
  <si>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</si>
  <si>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</si>
  <si>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</si>
  <si>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</si>
  <si>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</si>
  <si>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</si>
  <si>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</si>
  <si>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</si>
  <si>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</si>
  <si>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</si>
  <si>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</si>
  <si>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</si>
  <si>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</si>
  <si>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</si>
  <si>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</si>
  <si>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</si>
  <si>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</si>
  <si>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</si>
  <si>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</si>
  <si>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</si>
  <si>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</si>
  <si>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</si>
  <si>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</si>
  <si>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</si>
  <si>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</si>
  <si>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</si>
  <si>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</si>
  <si>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</si>
  <si>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</si>
  <si>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</si>
  <si>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</si>
  <si>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</si>
  <si>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</si>
  <si>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</si>
  <si>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</si>
  <si>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</si>
  <si>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</si>
  <si>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</si>
  <si>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</si>
  <si>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</si>
  <si>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</si>
  <si>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</si>
  <si>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</si>
  <si>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</si>
  <si>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</si>
  <si>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</si>
  <si>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</si>
  <si>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</si>
  <si>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</si>
  <si>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</si>
  <si>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</si>
  <si>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</si>
  <si>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</si>
  <si>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</si>
  <si>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</si>
  <si>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</si>
  <si>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</si>
  <si>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</si>
  <si>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</si>
  <si>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</si>
  <si>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</si>
  <si>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</si>
  <si>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</si>
  <si>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</si>
  <si>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</si>
  <si>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</si>
  <si>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</si>
  <si>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</si>
  <si>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</si>
  <si>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</si>
  <si>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</si>
  <si>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</si>
  <si>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</si>
  <si>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</si>
  <si>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</si>
  <si>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</si>
  <si>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</si>
  <si>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</si>
  <si>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</si>
  <si>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</si>
  <si>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</si>
  <si>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</si>
  <si>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</si>
  <si>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</si>
  <si>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</si>
  <si>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</si>
  <si>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</si>
  <si>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</si>
  <si>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</si>
  <si>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</si>
  <si>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</si>
  <si>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</si>
  <si>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</si>
  <si>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</si>
  <si>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</si>
  <si>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</si>
  <si>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</si>
  <si>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</si>
  <si>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</si>
  <si>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</si>
  <si>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</si>
  <si>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</si>
  <si>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</si>
  <si>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</si>
  <si>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</si>
  <si>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</si>
  <si>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</si>
  <si>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</si>
  <si>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</si>
  <si>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</si>
  <si>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</si>
  <si>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</si>
  <si>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</si>
  <si>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</si>
  <si>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</si>
  <si>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</si>
  <si>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</si>
  <si>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</si>
  <si>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</si>
  <si>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</si>
  <si>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</si>
  <si>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</si>
  <si>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</si>
  <si>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</si>
  <si>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</si>
  <si>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</si>
  <si>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</si>
  <si>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</si>
  <si>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</si>
  <si>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</si>
  <si>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</si>
  <si>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</si>
  <si>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</si>
  <si>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</si>
  <si>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</si>
  <si>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</si>
  <si>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</si>
  <si>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</si>
  <si>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</si>
  <si>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</si>
  <si>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</si>
  <si>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</si>
  <si>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</si>
  <si>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</si>
  <si>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</si>
  <si>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</si>
  <si>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</si>
  <si>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</si>
  <si>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</si>
  <si>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</si>
  <si>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</si>
  <si>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</si>
  <si>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</si>
  <si>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</si>
  <si>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</si>
  <si>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</si>
  <si>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</si>
  <si>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</si>
  <si>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</si>
  <si>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</si>
  <si>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</si>
  <si>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</si>
  <si>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</si>
  <si>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</si>
  <si>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</si>
  <si>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</si>
  <si>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</si>
  <si>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</si>
  <si>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</si>
  <si>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</si>
  <si>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</si>
  <si>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</si>
  <si>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</si>
  <si>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</si>
  <si>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</si>
  <si>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</si>
  <si>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</si>
  <si>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</si>
  <si>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</si>
  <si>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</si>
  <si>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</si>
  <si>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</si>
  <si>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</si>
  <si>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</si>
  <si>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</si>
  <si>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</si>
  <si>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</si>
  <si>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</si>
  <si>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</si>
  <si>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</si>
  <si>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</si>
  <si>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</si>
  <si>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</si>
  <si>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</si>
  <si>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</si>
  <si>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</si>
  <si>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</si>
  <si>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</si>
  <si>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</si>
  <si>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</si>
  <si>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</si>
  <si>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</si>
  <si>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</si>
  <si>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</si>
  <si>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</si>
  <si>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</si>
  <si>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</si>
  <si>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</si>
  <si>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</si>
  <si>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</si>
  <si>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</si>
  <si>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</si>
  <si>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</si>
  <si>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</si>
  <si>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</si>
  <si>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</si>
  <si>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</si>
  <si>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</si>
  <si>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</si>
  <si>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</si>
  <si>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</si>
  <si>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</si>
  <si>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</si>
  <si>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</si>
  <si>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</si>
  <si>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</si>
  <si>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</si>
  <si>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</si>
  <si>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</si>
  <si>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</si>
  <si>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</si>
  <si>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</si>
  <si>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</si>
  <si>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</si>
  <si>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</si>
  <si>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</si>
  <si>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</si>
  <si>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</si>
  <si>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</si>
  <si>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</si>
  <si>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</si>
  <si>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</si>
  <si>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</si>
  <si>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</si>
  <si>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</si>
  <si>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</si>
  <si>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</si>
  <si>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</si>
  <si>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</si>
  <si>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</si>
  <si>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</si>
  <si>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</si>
  <si>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</si>
  <si>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</si>
  <si>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</si>
  <si>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</si>
  <si>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</si>
  <si>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</si>
  <si>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</si>
  <si>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</si>
  <si>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</si>
  <si>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</si>
  <si>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</si>
  <si>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</si>
  <si>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</si>
  <si>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</si>
  <si>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</si>
  <si>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</si>
  <si>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</si>
  <si>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</si>
  <si>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</si>
  <si>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</si>
  <si>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</si>
  <si>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</si>
  <si>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</si>
  <si>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</si>
  <si>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</si>
  <si>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</si>
  <si>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</si>
  <si>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</si>
  <si>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</si>
  <si>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</si>
  <si>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</si>
  <si>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</si>
  <si>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</si>
  <si>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</si>
  <si>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</si>
  <si>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</si>
  <si>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</si>
  <si>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</si>
  <si>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</si>
  <si>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</si>
  <si>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</si>
  <si>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</si>
  <si>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</si>
  <si>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</si>
  <si>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</si>
  <si>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</si>
  <si>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</si>
  <si>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</si>
  <si>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</si>
  <si>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</si>
  <si>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</si>
  <si>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</si>
  <si>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</si>
  <si>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</si>
  <si>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</si>
  <si>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</si>
  <si>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</si>
  <si>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</si>
  <si>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</si>
  <si>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</si>
  <si>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</si>
  <si>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</si>
  <si>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</si>
  <si>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</si>
  <si>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</si>
  <si>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</si>
  <si>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</si>
  <si>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</si>
  <si>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</si>
  <si>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</si>
  <si>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</si>
  <si>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</si>
  <si>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</si>
  <si>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</si>
  <si>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</si>
  <si>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</si>
  <si>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</si>
  <si>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</si>
  <si>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</si>
  <si>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</si>
  <si>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</si>
  <si>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</si>
  <si>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</si>
  <si>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</si>
  <si>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</si>
  <si>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</si>
  <si>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</si>
  <si>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</si>
  <si>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</si>
  <si>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</si>
  <si>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</si>
  <si>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</si>
  <si>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</si>
  <si>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</si>
  <si>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</si>
  <si>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</si>
  <si>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</si>
  <si>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</si>
  <si>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</si>
  <si>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</si>
  <si>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</si>
  <si>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</si>
  <si>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</si>
  <si>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</si>
  <si>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</si>
  <si>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</si>
  <si>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</si>
  <si>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</si>
  <si>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</si>
  <si>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</si>
  <si>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</si>
  <si>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</si>
  <si>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</si>
  <si>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</si>
  <si>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</si>
  <si>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</si>
  <si>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</si>
  <si>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</si>
  <si>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</si>
  <si>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</si>
  <si>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</si>
  <si>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</si>
  <si>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</si>
  <si>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</si>
  <si>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</si>
  <si>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</si>
  <si>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</si>
  <si>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</si>
  <si>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</si>
  <si>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</si>
  <si>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</si>
  <si>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</si>
  <si>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</si>
  <si>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</si>
  <si>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</si>
  <si>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</si>
  <si>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</si>
  <si>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</si>
  <si>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</si>
  <si>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</si>
  <si>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</si>
  <si>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</si>
  <si>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</si>
  <si>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</si>
  <si>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</si>
  <si>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</si>
  <si>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</si>
  <si>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</si>
  <si>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</si>
  <si>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</si>
  <si>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</si>
  <si>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</si>
  <si>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</si>
  <si>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</si>
  <si>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</si>
  <si>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</si>
  <si>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</si>
  <si>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</si>
  <si>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</si>
  <si>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</si>
  <si>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</si>
  <si>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</si>
  <si>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</si>
  <si>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</si>
  <si>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</si>
  <si>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</si>
  <si>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</si>
  <si>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</si>
  <si>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</si>
  <si>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</si>
  <si>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</si>
  <si>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</si>
  <si>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</si>
  <si>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</si>
  <si>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</si>
  <si>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</si>
  <si>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</si>
  <si>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</si>
  <si>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</si>
  <si>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</si>
  <si>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</si>
  <si>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</si>
  <si>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</si>
  <si>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</si>
  <si>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</si>
  <si>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</si>
  <si>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</si>
  <si>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</si>
  <si>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</si>
  <si>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</si>
  <si>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</si>
  <si>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</si>
  <si>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</si>
  <si>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</si>
  <si>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</si>
  <si>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</si>
  <si>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</si>
  <si>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</si>
  <si>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</si>
  <si>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</si>
  <si>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</si>
  <si>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</si>
  <si>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</si>
  <si>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</si>
  <si>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</si>
  <si>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</si>
  <si>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</si>
  <si>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</si>
  <si>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</si>
  <si>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</si>
  <si>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</si>
  <si>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</si>
  <si>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</si>
  <si>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</si>
  <si>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</si>
  <si>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</si>
  <si>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</si>
  <si>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</si>
  <si>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</si>
  <si>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</si>
  <si>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</si>
  <si>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</si>
  <si>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</si>
  <si>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</si>
  <si>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</si>
  <si>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</si>
  <si>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</si>
  <si>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</si>
  <si>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</si>
  <si>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</si>
  <si>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</si>
  <si>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</si>
  <si>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</si>
  <si>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</si>
  <si>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</si>
  <si>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</si>
  <si>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</si>
  <si>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</si>
  <si>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</si>
  <si>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</si>
  <si>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</si>
  <si>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</si>
  <si>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</si>
  <si>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</si>
  <si>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</si>
  <si>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</si>
  <si>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</si>
  <si>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</si>
  <si>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</si>
  <si>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</si>
  <si>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</si>
  <si>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</si>
  <si>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</si>
  <si>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</si>
  <si>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</si>
  <si>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</si>
  <si>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</si>
  <si>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</si>
  <si>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</si>
  <si>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</si>
  <si>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</si>
  <si>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</si>
  <si>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</si>
  <si>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</si>
  <si>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</si>
  <si>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</si>
  <si>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</si>
  <si>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</si>
  <si>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</si>
  <si>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</si>
  <si>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</si>
  <si>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</si>
  <si>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</si>
  <si>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</si>
  <si>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</si>
  <si>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</si>
  <si>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</si>
  <si>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</si>
  <si>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</si>
  <si>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</si>
  <si>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</si>
  <si>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</si>
  <si>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</si>
  <si>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</si>
  <si>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</si>
  <si>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</si>
  <si>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</si>
  <si>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</si>
  <si>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</si>
  <si>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</si>
  <si>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</si>
  <si>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</si>
  <si>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</si>
  <si>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</si>
  <si>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</si>
  <si>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</si>
  <si>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</si>
  <si>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</si>
  <si>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</si>
  <si>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</si>
  <si>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</si>
  <si>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</si>
  <si>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</si>
  <si>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</si>
  <si>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</si>
  <si>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</si>
  <si>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</si>
  <si>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</si>
  <si>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</si>
  <si>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</si>
  <si>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</si>
  <si>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</si>
  <si>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</si>
  <si>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</si>
  <si>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</si>
  <si>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</si>
  <si>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</si>
  <si>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</si>
  <si>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</si>
  <si>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</si>
  <si>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</si>
  <si>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</si>
  <si>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</si>
  <si>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</si>
  <si>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</si>
  <si>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</si>
  <si>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</si>
  <si>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</si>
  <si>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</si>
  <si>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</si>
  <si>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</si>
  <si>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</si>
  <si>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</si>
  <si>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</si>
  <si>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</si>
  <si>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</si>
  <si>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</si>
  <si>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</si>
  <si>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</si>
  <si>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</si>
  <si>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</si>
  <si>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</si>
  <si>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</si>
  <si>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</si>
  <si>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</si>
  <si>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</si>
  <si>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</si>
  <si>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</si>
  <si>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</si>
  <si>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</si>
  <si>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</si>
  <si>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</si>
  <si>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</si>
  <si>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</si>
  <si>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</si>
  <si>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</si>
  <si>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</si>
  <si>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</si>
  <si>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</si>
  <si>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</si>
  <si>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</si>
  <si>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</si>
  <si>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</si>
  <si>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</si>
  <si>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</si>
  <si>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</si>
  <si>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</si>
  <si>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</si>
  <si>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</si>
  <si>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</si>
  <si>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</si>
  <si>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</si>
  <si>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</si>
  <si>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</si>
  <si>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</si>
  <si>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</si>
  <si>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</si>
  <si>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</si>
  <si>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</si>
  <si>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</si>
  <si>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</si>
  <si>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</si>
  <si>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</si>
  <si>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</si>
  <si>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</si>
  <si>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</si>
  <si>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</si>
  <si>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</si>
  <si>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</si>
  <si>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</si>
  <si>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</si>
  <si>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</si>
  <si>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</si>
  <si>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</si>
  <si>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</si>
  <si>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</si>
  <si>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</si>
  <si>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</si>
  <si>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</si>
  <si>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</si>
  <si>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</si>
  <si>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</si>
  <si>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</si>
  <si>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</si>
  <si>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</si>
  <si>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</si>
  <si>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</si>
  <si>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</si>
  <si>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</si>
  <si>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</si>
  <si>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</si>
  <si>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</si>
  <si>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</si>
  <si>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</si>
  <si>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</si>
  <si>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</si>
  <si>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</si>
  <si>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</si>
  <si>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</si>
  <si>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</si>
  <si>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</si>
  <si>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</si>
  <si>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</si>
  <si>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</si>
  <si>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</si>
  <si>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</si>
  <si>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</si>
  <si>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</si>
  <si>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</si>
  <si>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</si>
  <si>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</si>
  <si>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</si>
  <si>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</si>
  <si>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</si>
  <si>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</si>
  <si>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</si>
  <si>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</si>
  <si>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</si>
  <si>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</si>
  <si>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</si>
  <si>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</si>
  <si>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</si>
  <si>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</si>
  <si>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</si>
  <si>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</si>
  <si>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</si>
  <si>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</si>
  <si>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</si>
  <si>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</si>
  <si>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</si>
  <si>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</si>
  <si>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</si>
  <si>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</si>
  <si>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</si>
  <si>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</si>
  <si>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</si>
  <si>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</si>
  <si>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</si>
  <si>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</si>
  <si>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</si>
  <si>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</si>
  <si>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</si>
  <si>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</si>
  <si>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</si>
  <si>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</si>
  <si>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</si>
  <si>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</si>
  <si>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</si>
  <si>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</si>
  <si>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</si>
  <si>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</si>
  <si>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</si>
  <si>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</si>
  <si>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</si>
  <si>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</si>
  <si>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</si>
  <si>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</si>
  <si>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</si>
  <si>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</si>
  <si>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</si>
  <si>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</si>
  <si>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</si>
  <si>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</si>
  <si>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</si>
  <si>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</si>
  <si>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</si>
  <si>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</si>
  <si>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</si>
  <si>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</si>
  <si>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</si>
  <si>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</si>
  <si>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</si>
  <si>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</si>
  <si>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</si>
  <si>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</si>
  <si>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</si>
  <si>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</si>
  <si>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</si>
  <si>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</si>
  <si>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</si>
  <si>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</si>
  <si>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</si>
  <si>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</si>
  <si>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</si>
  <si>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</si>
  <si>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</si>
  <si>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</si>
  <si>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</si>
  <si>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</si>
  <si>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</si>
  <si>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</si>
  <si>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</si>
  <si>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</si>
  <si>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</si>
  <si>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</si>
  <si>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</si>
  <si>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</si>
  <si>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</si>
  <si>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</si>
  <si>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</si>
  <si>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</si>
  <si>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</si>
  <si>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</si>
  <si>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</si>
  <si>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</si>
  <si>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</si>
  <si>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</si>
  <si>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</si>
  <si>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</si>
  <si>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</si>
  <si>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</si>
  <si>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</si>
  <si>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</si>
  <si>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</si>
  <si>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</si>
  <si>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</si>
  <si>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</si>
  <si>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</si>
  <si>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</si>
  <si>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</si>
  <si>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</si>
  <si>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</si>
  <si>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</si>
  <si>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</si>
  <si>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</si>
  <si>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</si>
  <si>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</si>
  <si>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</si>
  <si>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</si>
  <si>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</si>
  <si>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</si>
  <si>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</si>
  <si>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</si>
  <si>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</si>
  <si>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</si>
  <si>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</si>
  <si>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</si>
  <si>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</si>
  <si>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</si>
  <si>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</si>
  <si>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</si>
  <si>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</si>
  <si>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</si>
  <si>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</si>
  <si>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</si>
  <si>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</si>
  <si>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</si>
  <si>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</si>
  <si>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</si>
  <si>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</si>
  <si>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</si>
  <si>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</si>
  <si>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</si>
  <si>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</si>
  <si>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</si>
  <si>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</si>
  <si>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</si>
  <si>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</si>
  <si>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</si>
  <si>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</si>
  <si>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</si>
  <si>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</si>
  <si>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</si>
  <si>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</si>
  <si>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</si>
  <si>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</si>
  <si>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</si>
  <si>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</si>
  <si>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</si>
  <si>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</si>
  <si>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</si>
  <si>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</si>
  <si>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</si>
  <si>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</si>
  <si>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</si>
  <si>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</si>
  <si>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</si>
  <si>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</si>
  <si>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</si>
  <si>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</si>
  <si>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</si>
  <si>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</si>
  <si>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</si>
  <si>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</si>
  <si>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</si>
  <si>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</si>
  <si>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</si>
  <si>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</si>
  <si>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</si>
  <si>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</si>
  <si>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</si>
  <si>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</si>
  <si>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</si>
  <si>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</si>
  <si>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</si>
  <si>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</si>
  <si>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</si>
  <si>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</si>
  <si>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</si>
  <si>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</si>
  <si>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</si>
  <si>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</si>
  <si>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</si>
  <si>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</si>
  <si>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</si>
  <si>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</si>
  <si>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</si>
  <si>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</si>
  <si>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</si>
  <si>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</si>
  <si>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</si>
  <si>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</si>
  <si>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</si>
  <si>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</si>
  <si>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</si>
  <si>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</si>
  <si>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</si>
  <si>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</si>
  <si>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</si>
  <si>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</si>
  <si>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</si>
  <si>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</si>
  <si>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</si>
  <si>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</si>
  <si>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</si>
  <si>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</si>
  <si>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</si>
  <si>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</si>
  <si>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</si>
  <si>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</si>
  <si>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</si>
  <si>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</si>
  <si>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</si>
  <si>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</si>
  <si>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</si>
  <si>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</si>
  <si>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</si>
  <si>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</si>
  <si>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</si>
  <si>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</si>
  <si>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</si>
  <si>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</si>
  <si>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</si>
  <si>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</si>
  <si>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</si>
  <si>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</si>
  <si>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</si>
  <si>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</si>
  <si>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</si>
  <si>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</si>
  <si>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</si>
  <si>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</si>
  <si>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</si>
  <si>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</si>
  <si>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</si>
  <si>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</si>
  <si>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</si>
  <si>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</si>
  <si>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</si>
  <si>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</si>
  <si>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</si>
  <si>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</si>
  <si>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</si>
  <si>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</si>
  <si>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</si>
  <si>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</si>
  <si>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</si>
  <si>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</si>
  <si>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</si>
  <si>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</si>
  <si>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</si>
  <si>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</si>
  <si>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</si>
  <si>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</si>
  <si>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</si>
  <si>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</si>
  <si>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</si>
  <si>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</si>
  <si>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</si>
  <si>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</si>
  <si>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</si>
  <si>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</si>
  <si>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</si>
  <si>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</si>
  <si>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</si>
  <si>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</si>
  <si>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</si>
  <si>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</si>
  <si>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</si>
  <si>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</si>
  <si>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</si>
  <si>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</si>
  <si>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</si>
  <si>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</si>
  <si>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</si>
  <si>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</si>
  <si>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</si>
  <si>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</si>
  <si>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</si>
  <si>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</si>
  <si>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</si>
  <si>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</si>
  <si>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</si>
  <si>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</si>
  <si>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</si>
  <si>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</si>
  <si>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</si>
  <si>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</si>
  <si>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</si>
  <si>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</si>
  <si>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</si>
  <si>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</si>
  <si>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</si>
  <si>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</si>
  <si>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</si>
  <si>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</si>
  <si>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</si>
  <si>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</si>
  <si>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</si>
  <si>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</si>
  <si>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</si>
  <si>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</si>
  <si>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</si>
  <si>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</si>
  <si>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</si>
  <si>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</si>
  <si>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</si>
  <si>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</si>
  <si>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</si>
  <si>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</si>
  <si>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</si>
  <si>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</si>
  <si>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</si>
  <si>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</si>
  <si>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</si>
  <si>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</si>
  <si>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</si>
  <si>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</si>
  <si>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</si>
  <si>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</si>
  <si>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</si>
  <si>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</si>
  <si>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</si>
  <si>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</si>
  <si>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</si>
  <si>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</si>
  <si>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</si>
  <si>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</si>
  <si>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</si>
  <si>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</si>
  <si>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</si>
  <si>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</si>
  <si>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</si>
  <si>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</si>
  <si>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</si>
  <si>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</si>
  <si>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</si>
  <si>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</si>
  <si>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</si>
  <si>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</si>
  <si>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</si>
  <si>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</si>
  <si>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</si>
  <si>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</si>
  <si>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</si>
  <si>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</si>
  <si>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</si>
  <si>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</si>
  <si>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</si>
  <si>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</si>
  <si>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</si>
  <si>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</si>
  <si>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</si>
  <si>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</si>
  <si>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</si>
  <si>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</si>
  <si>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</si>
  <si>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</si>
  <si>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</si>
  <si>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</si>
  <si>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</si>
  <si>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</si>
  <si>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</si>
  <si>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</si>
  <si>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</si>
  <si>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</si>
  <si>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</si>
  <si>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</si>
  <si>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</si>
  <si>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</si>
  <si>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</si>
  <si>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</si>
  <si>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</si>
  <si>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</si>
  <si>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</si>
  <si>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</si>
  <si>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</si>
  <si>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</si>
  <si>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</si>
  <si>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</si>
  <si>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</si>
  <si>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</si>
  <si>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</si>
  <si>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</si>
  <si>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</si>
  <si>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</si>
  <si>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</si>
  <si>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</si>
  <si>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</si>
  <si>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</si>
  <si>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</si>
  <si>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</si>
  <si>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</si>
  <si>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</si>
  <si>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</si>
  <si>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</si>
  <si>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</si>
  <si>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</si>
  <si>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</si>
  <si>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</si>
  <si>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</si>
  <si>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</si>
  <si>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</si>
  <si>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</si>
  <si>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</si>
  <si>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</si>
  <si>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</si>
  <si>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</si>
  <si>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</si>
  <si>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</si>
  <si>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</si>
  <si>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</si>
  <si>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</si>
  <si>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</si>
  <si>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</si>
  <si>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</si>
  <si>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</si>
  <si>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</si>
  <si>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</si>
  <si>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</si>
  <si>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</si>
  <si>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</si>
  <si>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</si>
  <si>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</si>
  <si>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</si>
  <si>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</si>
  <si>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</si>
  <si>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</si>
  <si>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</si>
  <si>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</si>
  <si>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</si>
  <si>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</si>
  <si>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</si>
  <si>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</si>
  <si>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</si>
  <si>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</si>
  <si>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</si>
  <si>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</si>
  <si>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</si>
  <si>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</si>
  <si>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</si>
  <si>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</si>
  <si>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</si>
  <si>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</si>
  <si>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</si>
  <si>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</si>
  <si>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</si>
  <si>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</si>
  <si>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</si>
  <si>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</si>
  <si>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</si>
  <si>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</si>
  <si>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</si>
  <si>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</si>
  <si>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</si>
  <si>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</si>
  <si>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</si>
  <si>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</si>
  <si>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</si>
  <si>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</si>
  <si>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</si>
  <si>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</si>
  <si>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</si>
  <si>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</si>
  <si>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</si>
  <si>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</si>
  <si>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</si>
  <si>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</si>
  <si>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</si>
  <si>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</si>
  <si>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</si>
  <si>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</si>
  <si>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</si>
  <si>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</si>
  <si>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</si>
  <si>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</si>
  <si>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</si>
  <si>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</si>
  <si>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</si>
  <si>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</si>
  <si>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</si>
  <si>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</si>
  <si>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</si>
  <si>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</si>
  <si>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</si>
  <si>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</si>
  <si>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</si>
  <si>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</si>
  <si>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</si>
  <si>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</si>
  <si>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</si>
  <si>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</si>
  <si>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</si>
  <si>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</si>
  <si>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</si>
  <si>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</si>
  <si>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</si>
  <si>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</si>
  <si>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</si>
  <si>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</si>
  <si>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</si>
  <si>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</si>
  <si>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</si>
  <si>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</si>
  <si>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</si>
  <si>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</si>
  <si>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</si>
  <si>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</si>
  <si>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</si>
  <si>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</si>
  <si>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</si>
  <si>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</si>
  <si>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</si>
  <si>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</si>
  <si>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</si>
  <si>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</si>
  <si>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</si>
  <si>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</si>
  <si>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</si>
  <si>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</si>
  <si>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</si>
  <si>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</si>
  <si>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</si>
  <si>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</si>
  <si>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</si>
  <si>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</si>
  <si>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</si>
  <si>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</si>
  <si>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</si>
  <si>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</si>
  <si>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</si>
  <si>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</si>
  <si>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</si>
  <si>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</si>
  <si>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</si>
  <si>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</si>
  <si>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</si>
  <si>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</si>
  <si>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</si>
  <si>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</si>
  <si>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</si>
  <si>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</si>
  <si>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</si>
  <si>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</si>
  <si>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</si>
  <si>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</si>
  <si>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</si>
  <si>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</si>
  <si>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</si>
  <si>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</si>
  <si>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</si>
  <si>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</si>
  <si>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</si>
  <si>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</si>
  <si>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</si>
  <si>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</si>
  <si>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</si>
  <si>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</si>
  <si>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</si>
  <si>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</si>
  <si>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</si>
  <si>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</si>
  <si>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</si>
  <si>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</si>
  <si>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</si>
  <si>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</si>
  <si>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</si>
  <si>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</si>
  <si>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</si>
  <si>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</si>
  <si>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</si>
  <si>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</si>
  <si>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</si>
  <si>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</si>
  <si>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</si>
  <si>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</si>
  <si>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</si>
  <si>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</si>
  <si>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</si>
  <si>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</si>
  <si>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</si>
  <si>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</si>
  <si>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</si>
  <si>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</si>
  <si>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</si>
  <si>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</si>
  <si>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</si>
  <si>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</si>
  <si>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</si>
  <si>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</si>
  <si>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</si>
  <si>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</si>
  <si>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</si>
  <si>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</si>
  <si>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</si>
  <si>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</si>
  <si>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</si>
  <si>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</si>
  <si>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</si>
  <si>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</si>
  <si>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</si>
  <si>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</si>
  <si>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</si>
  <si>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</si>
  <si>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</si>
  <si>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</si>
  <si>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</si>
  <si>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</si>
  <si>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</si>
  <si>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</si>
  <si>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</si>
  <si>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</si>
  <si>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</si>
  <si>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</si>
  <si>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</si>
  <si>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</si>
  <si>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</si>
  <si>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</si>
  <si>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</si>
  <si>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</si>
  <si>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</si>
  <si>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</si>
  <si>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</si>
  <si>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</si>
  <si>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</si>
  <si>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</si>
  <si>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</si>
  <si>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</si>
  <si>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</si>
  <si>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</si>
  <si>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</si>
  <si>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</si>
  <si>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</si>
  <si>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</si>
  <si>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</si>
  <si>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</si>
  <si>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</si>
  <si>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</si>
  <si>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</si>
  <si>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</si>
  <si>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</si>
  <si>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</si>
  <si>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</si>
  <si>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</si>
  <si>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</si>
  <si>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</si>
  <si>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</si>
  <si>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</si>
  <si>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</si>
  <si>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</si>
  <si>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</si>
  <si>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</si>
  <si>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</si>
  <si>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</si>
  <si>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</si>
  <si>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</si>
  <si>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</si>
  <si>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</si>
  <si>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</si>
  <si>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</si>
  <si>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</si>
  <si>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</si>
  <si>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</si>
  <si>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</si>
  <si>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</si>
  <si>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</si>
  <si>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</si>
  <si>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</si>
  <si>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</si>
  <si>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</si>
  <si>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</si>
  <si>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</si>
  <si>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</si>
  <si>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</si>
  <si>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</si>
  <si>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</si>
  <si>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</si>
  <si>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</si>
  <si>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</si>
  <si>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</si>
  <si>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</si>
  <si>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</si>
  <si>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</si>
  <si>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</si>
  <si>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</si>
  <si>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</si>
  <si>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</si>
  <si>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</si>
  <si>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</si>
  <si>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</si>
  <si>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</si>
  <si>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</si>
  <si>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</si>
  <si>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</si>
  <si>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</si>
  <si>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</si>
  <si>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</si>
  <si>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</si>
  <si>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</si>
  <si>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</si>
  <si>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</si>
  <si>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</si>
  <si>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</si>
  <si>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</si>
  <si>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</si>
  <si>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</si>
  <si>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</si>
  <si>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</si>
  <si>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</si>
  <si>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</si>
  <si>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</si>
  <si>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</si>
  <si>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</si>
  <si>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</si>
  <si>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</si>
  <si>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</si>
  <si>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</si>
  <si>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</si>
  <si>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</si>
  <si>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</si>
  <si>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</si>
  <si>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</si>
  <si>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</si>
  <si>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</si>
  <si>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</si>
  <si>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</si>
  <si>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</si>
  <si>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</si>
  <si>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</si>
  <si>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</si>
  <si>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</si>
  <si>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</si>
  <si>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</si>
  <si>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</si>
  <si>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</si>
  <si>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</si>
  <si>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</si>
  <si>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</si>
  <si>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</si>
  <si>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</si>
  <si>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</si>
  <si>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</si>
  <si>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</si>
  <si>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</si>
  <si>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</si>
  <si>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</si>
  <si>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</si>
  <si>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</si>
  <si>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</si>
  <si>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</si>
  <si>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</si>
  <si>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</si>
  <si>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</si>
  <si>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</si>
  <si>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</si>
  <si>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</si>
  <si>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</si>
  <si>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</si>
  <si>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</si>
  <si>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</si>
  <si>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</si>
  <si>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</si>
  <si>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</si>
  <si>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</si>
  <si>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</si>
  <si>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</si>
  <si>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</si>
  <si>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</si>
  <si>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</si>
  <si>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</si>
  <si>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</si>
  <si>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</si>
  <si>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</si>
  <si>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</si>
  <si>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</si>
  <si>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</si>
  <si>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</si>
  <si>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</si>
  <si>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</si>
  <si>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</si>
  <si>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</si>
  <si>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</si>
  <si>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</si>
  <si>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</si>
  <si>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</si>
  <si>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</si>
  <si>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</si>
  <si>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</si>
  <si>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</si>
  <si>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</si>
  <si>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</si>
  <si>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</si>
  <si>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</si>
  <si>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</si>
  <si>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</si>
  <si>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</si>
  <si>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</si>
  <si>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</si>
  <si>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</si>
  <si>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</si>
  <si>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</si>
  <si>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</si>
  <si>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</si>
  <si>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</si>
  <si>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</si>
  <si>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</si>
  <si>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</si>
  <si>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</si>
  <si>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</si>
  <si>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</si>
  <si>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</si>
  <si>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</si>
  <si>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</si>
  <si>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</si>
  <si>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</si>
  <si>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</si>
  <si>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</si>
  <si>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</si>
  <si>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</si>
  <si>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</si>
  <si>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</si>
  <si>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</si>
  <si>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</si>
  <si>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</si>
  <si>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</si>
  <si>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</si>
  <si>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</si>
  <si>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</si>
  <si>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</si>
  <si>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</si>
  <si>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</si>
  <si>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</si>
  <si>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</si>
  <si>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</si>
  <si>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</si>
  <si>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</si>
  <si>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</si>
  <si>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</si>
  <si>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</si>
  <si>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</si>
  <si>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</si>
  <si>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</si>
  <si>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</si>
  <si>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</si>
  <si>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</si>
  <si>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</si>
  <si>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</si>
  <si>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</si>
  <si>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</si>
  <si>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</si>
  <si>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</si>
  <si>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</si>
  <si>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</si>
  <si>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</si>
  <si>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</si>
  <si>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</si>
  <si>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</si>
  <si>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</si>
  <si>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</si>
  <si>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</si>
  <si>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</si>
  <si>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</si>
  <si>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</si>
  <si>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</si>
  <si>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</si>
  <si>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</si>
  <si>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</si>
  <si>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</si>
  <si>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</si>
  <si>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</si>
  <si>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</si>
  <si>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</si>
  <si>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</si>
  <si>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</si>
  <si>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</si>
  <si>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</si>
  <si>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</si>
  <si>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</si>
  <si>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</si>
  <si>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</si>
  <si>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</si>
  <si>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</si>
  <si>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</si>
  <si>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</si>
  <si>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</si>
  <si>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</si>
  <si>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</si>
  <si>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</si>
  <si>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</si>
  <si>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</si>
  <si>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</si>
  <si>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</si>
  <si>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</si>
  <si>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</si>
  <si>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</si>
  <si>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</si>
  <si>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</si>
  <si>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</si>
  <si>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</si>
  <si>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</si>
  <si>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</si>
  <si>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</si>
  <si>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</si>
  <si>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</si>
  <si>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</si>
  <si>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</si>
  <si>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</si>
  <si>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</si>
  <si>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</si>
  <si>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</si>
  <si>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</si>
  <si>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</si>
  <si>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</si>
  <si>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</si>
  <si>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</si>
  <si>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</si>
  <si>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</si>
  <si>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</si>
  <si>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</si>
  <si>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</si>
  <si>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</si>
  <si>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</si>
  <si>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</si>
  <si>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</si>
  <si>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</si>
  <si>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</si>
  <si>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</si>
  <si>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</si>
  <si>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</si>
  <si>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</si>
  <si>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</si>
  <si>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</si>
  <si>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</si>
  <si>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</si>
  <si>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</si>
  <si>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</si>
  <si>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</si>
  <si>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</si>
  <si>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</si>
  <si>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</si>
  <si>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</si>
  <si>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</si>
  <si>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</si>
  <si>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</si>
  <si>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</si>
  <si>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</si>
  <si>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</si>
  <si>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</si>
  <si>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</si>
  <si>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</si>
  <si>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</si>
  <si>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</si>
  <si>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</si>
  <si>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</si>
  <si>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</si>
  <si>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</si>
  <si>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</si>
  <si>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</si>
  <si>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</si>
  <si>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</si>
  <si>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</si>
  <si>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</si>
  <si>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</si>
  <si>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</si>
  <si>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</si>
  <si>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</si>
  <si>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</si>
  <si>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</si>
  <si>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</si>
  <si>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</si>
  <si>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</si>
  <si>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</si>
  <si>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</si>
  <si>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</si>
  <si>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</si>
  <si>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</si>
  <si>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</si>
  <si>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</si>
  <si>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</si>
  <si>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</si>
  <si>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</si>
  <si>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</si>
  <si>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</si>
  <si>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</si>
  <si>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</si>
  <si>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</si>
  <si>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</si>
  <si>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</si>
  <si>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</si>
  <si>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</si>
  <si>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</si>
  <si>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</si>
  <si>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</si>
  <si>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</si>
  <si>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</si>
  <si>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</si>
  <si>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</si>
  <si>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</si>
  <si>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</si>
  <si>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</si>
  <si>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</si>
  <si>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</si>
  <si>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</si>
  <si>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</si>
  <si>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</si>
  <si>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</si>
  <si>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</si>
  <si>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</si>
  <si>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</si>
  <si>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</si>
  <si>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</si>
  <si>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</si>
  <si>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</si>
  <si>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</si>
  <si>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</si>
  <si>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</si>
  <si>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</si>
  <si>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</si>
  <si>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</si>
  <si>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</si>
  <si>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</si>
  <si>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</si>
  <si>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</si>
  <si>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</si>
  <si>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</si>
  <si>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</si>
  <si>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</si>
  <si>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</si>
  <si>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</si>
  <si>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</si>
  <si>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</si>
  <si>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</si>
  <si>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</si>
  <si>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</si>
  <si>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</si>
  <si>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</si>
  <si>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</si>
  <si>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</si>
  <si>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</si>
  <si>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</si>
  <si>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</si>
  <si>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</si>
  <si>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</si>
  <si>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</si>
  <si>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</si>
  <si>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</si>
  <si>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</si>
  <si>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</si>
  <si>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</si>
  <si>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</si>
  <si>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</si>
  <si>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</si>
  <si>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</si>
  <si>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</si>
  <si>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</si>
  <si>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</si>
  <si>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</si>
  <si>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</si>
  <si>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</si>
  <si>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</si>
  <si>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</si>
  <si>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</si>
  <si>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</si>
  <si>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</si>
  <si>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</si>
  <si>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</si>
  <si>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</si>
  <si>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</si>
  <si>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</si>
  <si>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</si>
  <si>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</si>
  <si>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</si>
  <si>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</si>
  <si>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</si>
  <si>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</si>
  <si>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</si>
  <si>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</si>
  <si>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</si>
  <si>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</si>
  <si>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</si>
  <si>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</si>
  <si>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</si>
  <si>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</si>
  <si>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</si>
  <si>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</si>
  <si>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</si>
  <si>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</si>
  <si>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</si>
  <si>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</si>
  <si>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</si>
  <si>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</si>
  <si>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</si>
  <si>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</si>
  <si>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</si>
  <si>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</si>
  <si>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</si>
  <si>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</si>
  <si>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</si>
  <si>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</si>
  <si>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</si>
  <si>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</si>
  <si>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</si>
  <si>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</si>
  <si>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</si>
  <si>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</si>
  <si>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</si>
  <si>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</si>
  <si>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</si>
  <si>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</si>
  <si>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</si>
  <si>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</si>
  <si>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</si>
  <si>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</si>
  <si>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</si>
  <si>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</si>
  <si>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</si>
  <si>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</si>
  <si>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</si>
  <si>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</si>
  <si>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</si>
  <si>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</si>
  <si>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</si>
  <si>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</si>
  <si>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</si>
  <si>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</si>
  <si>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</si>
  <si>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</si>
  <si>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</si>
  <si>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</si>
  <si>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</si>
  <si>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</si>
  <si>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</si>
  <si>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</si>
  <si>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</si>
  <si>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</si>
  <si>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</si>
  <si>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</si>
  <si>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</si>
  <si>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</si>
  <si>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</si>
  <si>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</si>
  <si>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</si>
  <si>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</si>
  <si>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</si>
  <si>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</si>
  <si>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</si>
  <si>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</si>
  <si>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</si>
  <si>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</si>
  <si>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</si>
  <si>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</si>
  <si>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</si>
  <si>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</si>
  <si>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</si>
  <si>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</si>
  <si>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</si>
  <si>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</si>
  <si>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</si>
  <si>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</si>
  <si>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</si>
  <si>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</si>
  <si>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</si>
  <si>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</si>
  <si>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</si>
  <si>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</si>
  <si>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</si>
  <si>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</si>
  <si>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</si>
  <si>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</si>
  <si>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</si>
  <si>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</si>
  <si>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</si>
  <si>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</si>
  <si>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</si>
  <si>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</si>
  <si>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</si>
  <si>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</si>
  <si>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</si>
  <si>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</si>
  <si>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</si>
  <si>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</si>
  <si>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</si>
  <si>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</si>
  <si>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</si>
  <si>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</si>
  <si>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</si>
  <si>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</si>
  <si>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</si>
  <si>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</si>
  <si>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</si>
  <si>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</si>
  <si>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</si>
  <si>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</si>
  <si>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</si>
  <si>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</si>
  <si>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</si>
  <si>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</si>
  <si>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</si>
  <si>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</si>
  <si>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</si>
  <si>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</si>
  <si>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</si>
  <si>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</si>
  <si>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</si>
  <si>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</si>
  <si>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</si>
  <si>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</si>
  <si>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</si>
  <si>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</si>
  <si>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</si>
  <si>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</si>
  <si>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</si>
  <si>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</si>
  <si>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</si>
  <si>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</si>
  <si>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</si>
  <si>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</si>
  <si>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</si>
  <si>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</si>
  <si>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</si>
  <si>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</si>
  <si>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</si>
  <si>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</si>
  <si>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</si>
  <si>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</si>
  <si>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</si>
  <si>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</si>
  <si>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</si>
  <si>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</si>
  <si>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</si>
  <si>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</si>
  <si>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</si>
  <si>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</si>
  <si>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</si>
  <si>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</si>
  <si>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</si>
  <si>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</si>
  <si>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</si>
  <si>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</si>
  <si>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</si>
  <si>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</si>
  <si>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</si>
  <si>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</si>
  <si>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</si>
  <si>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</si>
  <si>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</si>
  <si>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</si>
  <si>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</si>
  <si>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</si>
  <si>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</si>
  <si>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</si>
  <si>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</si>
  <si>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</si>
  <si>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</si>
  <si>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</si>
  <si>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</si>
  <si>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</si>
  <si>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</si>
  <si>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</si>
  <si>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</si>
  <si>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</si>
  <si>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</si>
  <si>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</si>
  <si>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</si>
  <si>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</si>
  <si>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</si>
  <si>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</si>
  <si>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</si>
  <si>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</si>
  <si>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</si>
  <si>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</si>
  <si>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</si>
  <si>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</si>
  <si>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</si>
  <si>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</si>
  <si>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</si>
  <si>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</si>
  <si>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</si>
  <si>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</si>
  <si>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</si>
  <si>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</si>
  <si>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</si>
  <si>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</si>
  <si>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</si>
  <si>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</si>
  <si>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</si>
  <si>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</si>
  <si>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</si>
  <si>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</si>
  <si>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</si>
  <si>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</si>
  <si>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</si>
  <si>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</si>
  <si>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</si>
  <si>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</si>
  <si>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</si>
  <si>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</si>
  <si>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</si>
  <si>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</si>
  <si>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</si>
  <si>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</si>
  <si>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</si>
  <si>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</si>
  <si>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</si>
  <si>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</si>
  <si>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</si>
  <si>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</si>
  <si>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</si>
  <si>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</si>
  <si>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</si>
  <si>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</si>
  <si>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</si>
  <si>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</si>
  <si>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</si>
  <si>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</si>
  <si>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</si>
  <si>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</si>
  <si>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</si>
  <si>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</si>
  <si>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</si>
  <si>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</si>
  <si>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</si>
  <si>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</si>
  <si>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</si>
  <si>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</si>
  <si>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</si>
  <si>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</si>
  <si>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</si>
  <si>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</si>
  <si>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</si>
  <si>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</si>
  <si>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</si>
  <si>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</si>
  <si>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</si>
  <si>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</si>
  <si>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</si>
  <si>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</si>
  <si>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</si>
  <si>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</si>
  <si>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</si>
  <si>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</si>
  <si>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</si>
  <si>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</si>
  <si>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</si>
  <si>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</si>
  <si>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</si>
  <si>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</si>
  <si>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</si>
  <si>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</si>
  <si>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</si>
  <si>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</si>
  <si>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</si>
  <si>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</si>
  <si>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</si>
  <si>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</si>
  <si>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</si>
  <si>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</si>
  <si>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</si>
  <si>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</si>
  <si>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</si>
  <si>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</si>
  <si>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</si>
  <si>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</si>
  <si>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</si>
  <si>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</si>
  <si>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</si>
  <si>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</si>
  <si>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</si>
  <si>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</si>
  <si>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</si>
  <si>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</si>
  <si>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</si>
  <si>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</si>
  <si>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</si>
  <si>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</si>
  <si>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</si>
  <si>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</si>
  <si>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</si>
  <si>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</si>
  <si>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</si>
  <si>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</si>
  <si>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</si>
  <si>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</si>
  <si>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</si>
  <si>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</si>
  <si>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</si>
  <si>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</si>
  <si>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</si>
  <si>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</si>
  <si>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</si>
  <si>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</si>
  <si>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</si>
  <si>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</si>
  <si>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</si>
  <si>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</si>
  <si>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</si>
  <si>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</si>
  <si>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</si>
  <si>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</si>
  <si>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</si>
  <si>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</si>
  <si>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</si>
  <si>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</si>
  <si>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</si>
  <si>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</si>
  <si>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</si>
  <si>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</si>
  <si>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</si>
  <si>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</si>
  <si>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</si>
  <si>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</si>
  <si>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</si>
  <si>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</si>
  <si>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</si>
  <si>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</si>
  <si>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</si>
  <si>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</si>
  <si>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</si>
  <si>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</si>
  <si>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</si>
  <si>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</si>
  <si>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</si>
  <si>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</si>
  <si>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</si>
  <si>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</si>
  <si>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</si>
  <si>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</si>
  <si>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</si>
  <si>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</si>
  <si>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</si>
  <si>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</si>
  <si>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</si>
  <si>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</si>
  <si>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</si>
  <si>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</si>
  <si>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</si>
  <si>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</si>
  <si>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</si>
  <si>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</si>
  <si>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</si>
  <si>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</si>
  <si>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</si>
  <si>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</si>
  <si>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</si>
  <si>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</si>
  <si>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</si>
  <si>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</si>
  <si>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</si>
  <si>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</si>
  <si>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</si>
  <si>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</si>
  <si>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</si>
  <si>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</si>
  <si>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</si>
  <si>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</si>
  <si>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</si>
  <si>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</si>
  <si>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</si>
  <si>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</si>
  <si>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</si>
  <si>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</si>
  <si>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</si>
  <si>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</si>
  <si>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</si>
  <si>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</si>
  <si>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</si>
  <si>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</si>
  <si>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</si>
  <si>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</si>
  <si>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</si>
  <si>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</si>
  <si>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</si>
  <si>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</si>
  <si>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</si>
  <si>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</si>
  <si>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</si>
  <si>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</si>
  <si>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</si>
  <si>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</si>
  <si>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</si>
  <si>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</si>
  <si>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</si>
  <si>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</si>
  <si>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</si>
  <si>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</si>
  <si>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</si>
  <si>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</si>
  <si>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</si>
  <si>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</si>
  <si>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</si>
  <si>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</si>
  <si>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</si>
  <si>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</si>
  <si>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</si>
  <si>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</si>
  <si>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</si>
  <si>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</si>
  <si>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</si>
  <si>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</si>
  <si>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</si>
  <si>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</si>
  <si>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</si>
  <si>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</si>
  <si>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</si>
  <si>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</si>
  <si>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</si>
  <si>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</si>
  <si>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</si>
  <si>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</si>
  <si>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</si>
  <si>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</si>
  <si>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</si>
  <si>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</si>
  <si>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</si>
  <si>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</si>
  <si>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</si>
  <si>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</si>
  <si>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</si>
  <si>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</si>
  <si>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</si>
  <si>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</si>
  <si>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</si>
  <si>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</si>
  <si>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</si>
  <si>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</si>
  <si>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</si>
  <si>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</si>
  <si>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</si>
  <si>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</si>
  <si>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</si>
  <si>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</si>
  <si>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</si>
  <si>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</si>
  <si>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</si>
  <si>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</si>
  <si>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</si>
  <si>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</si>
  <si>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</si>
  <si>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</si>
  <si>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</si>
  <si>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</si>
  <si>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</si>
  <si>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</si>
  <si>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</si>
  <si>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</si>
  <si>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</si>
  <si>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</si>
  <si>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</si>
  <si>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</si>
  <si>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</si>
  <si>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</si>
  <si>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</si>
  <si>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</si>
  <si>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</si>
  <si>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</si>
  <si>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</si>
  <si>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</si>
  <si>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</si>
  <si>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</si>
  <si>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</si>
  <si>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</si>
  <si>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</si>
  <si>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</si>
  <si>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</si>
  <si>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</si>
  <si>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</si>
  <si>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</si>
  <si>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</si>
  <si>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</si>
  <si>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</si>
  <si>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</si>
  <si>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</si>
  <si>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</si>
  <si>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</si>
  <si>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</si>
  <si>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</si>
  <si>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</si>
  <si>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</si>
  <si>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</si>
  <si>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</si>
  <si>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</si>
  <si>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</si>
  <si>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</si>
  <si>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</si>
  <si>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</si>
  <si>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</si>
  <si>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</si>
  <si>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</si>
  <si>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</si>
  <si>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</si>
  <si>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</si>
  <si>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</si>
  <si>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</si>
  <si>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</si>
  <si>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</si>
  <si>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</si>
  <si>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</si>
  <si>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</si>
  <si>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</si>
  <si>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</si>
  <si>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</si>
  <si>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</si>
  <si>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</si>
  <si>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</si>
  <si>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</si>
  <si>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</si>
  <si>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</si>
  <si>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</si>
  <si>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</si>
  <si>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</si>
  <si>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</si>
  <si>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</si>
  <si>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</si>
  <si>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</si>
  <si>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</si>
  <si>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</si>
  <si>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</si>
  <si>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</si>
  <si>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</si>
  <si>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</si>
  <si>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</si>
  <si>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</si>
  <si>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</si>
  <si>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</si>
  <si>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</si>
  <si>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</si>
  <si>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</si>
  <si>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</si>
  <si>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</si>
  <si>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</si>
  <si>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</si>
  <si>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</si>
  <si>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</si>
  <si>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</si>
  <si>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</si>
  <si>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</si>
  <si>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</si>
  <si>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</si>
  <si>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</si>
  <si>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</si>
  <si>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</si>
  <si>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</si>
  <si>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</si>
  <si>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</si>
  <si>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</si>
  <si>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</si>
  <si>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</si>
  <si>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</si>
  <si>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</si>
  <si>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</si>
  <si>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</si>
  <si>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</si>
  <si>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</si>
  <si>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</si>
  <si>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</si>
  <si>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</si>
  <si>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</si>
  <si>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</si>
  <si>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</si>
  <si>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</si>
  <si>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</si>
  <si>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</si>
  <si>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</si>
  <si>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</si>
  <si>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</si>
  <si>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</si>
  <si>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</si>
  <si>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</si>
  <si>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</si>
  <si>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</si>
  <si>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</si>
  <si>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</si>
  <si>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</si>
  <si>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</si>
  <si>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</si>
  <si>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</si>
  <si>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</si>
  <si>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</si>
  <si>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</si>
  <si>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</si>
  <si>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</si>
  <si>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</si>
  <si>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</si>
  <si>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</si>
  <si>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</si>
  <si>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</si>
  <si>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</si>
  <si>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</si>
  <si>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</si>
  <si>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</si>
  <si>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</si>
  <si>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</si>
  <si>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</si>
  <si>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</si>
  <si>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</si>
  <si>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</si>
  <si>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</si>
  <si>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</si>
  <si>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</si>
  <si>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</si>
  <si>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</si>
  <si>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</si>
  <si>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</si>
  <si>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</si>
  <si>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</si>
  <si>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</si>
  <si>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</si>
  <si>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</si>
  <si>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</si>
  <si>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</si>
  <si>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</si>
  <si>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</si>
  <si>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</si>
  <si>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</si>
  <si>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</si>
  <si>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</si>
  <si>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</si>
  <si>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</si>
  <si>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</si>
  <si>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</si>
  <si>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</si>
  <si>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</si>
  <si>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</si>
  <si>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</si>
  <si>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</si>
  <si>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</si>
  <si>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</si>
  <si>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</si>
  <si>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</si>
  <si>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</si>
  <si>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</si>
  <si>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</si>
  <si>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</si>
  <si>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</si>
  <si>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</si>
  <si>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</si>
  <si>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</si>
  <si>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</si>
  <si>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</si>
  <si>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</si>
  <si>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</si>
  <si>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</si>
  <si>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</si>
  <si>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</si>
  <si>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</si>
  <si>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</si>
  <si>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</si>
  <si>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</si>
  <si>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</si>
  <si>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</si>
  <si>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</si>
  <si>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</si>
  <si>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</si>
  <si>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</si>
  <si>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</si>
  <si>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</si>
  <si>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</si>
  <si>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</si>
  <si>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</si>
  <si>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</si>
  <si>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</si>
  <si>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</si>
  <si>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</si>
  <si>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</si>
  <si>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</si>
  <si>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</si>
  <si>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</si>
  <si>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</si>
  <si>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</si>
  <si>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</si>
  <si>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</si>
  <si>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</si>
  <si>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</si>
  <si>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</si>
  <si>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</si>
  <si>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</si>
  <si>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</si>
  <si>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</si>
  <si>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</si>
  <si>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</si>
  <si>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</si>
  <si>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</si>
  <si>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</si>
  <si>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</si>
  <si>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</si>
  <si>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</si>
  <si>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</si>
  <si>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</si>
  <si>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</si>
  <si>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</si>
  <si>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</si>
  <si>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</si>
  <si>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</si>
  <si>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</si>
  <si>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</si>
  <si>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</si>
  <si>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</si>
  <si>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</si>
  <si>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</si>
  <si>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</si>
  <si>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</si>
  <si>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</si>
  <si>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</si>
  <si>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</si>
  <si>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</si>
  <si>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</si>
  <si>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</si>
  <si>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</si>
  <si>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</si>
  <si>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</si>
  <si>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</si>
  <si>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</si>
  <si>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</si>
  <si>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</si>
  <si>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</si>
  <si>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</si>
  <si>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</si>
  <si>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</si>
  <si>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</si>
  <si>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</si>
  <si>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</si>
  <si>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</si>
  <si>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</si>
  <si>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</si>
  <si>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</si>
  <si>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</si>
  <si>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</si>
  <si>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</si>
  <si>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</si>
  <si>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</si>
  <si>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</si>
  <si>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</si>
  <si>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</si>
  <si>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</si>
  <si>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</si>
  <si>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</si>
  <si>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</si>
  <si>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</si>
  <si>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</si>
  <si>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</si>
  <si>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</si>
  <si>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</si>
  <si>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</si>
  <si>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</si>
  <si>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</si>
  <si>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</si>
  <si>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</si>
  <si>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</si>
  <si>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</si>
  <si>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</si>
  <si>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</si>
  <si>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</si>
  <si>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</si>
  <si>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</si>
  <si>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</si>
  <si>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</si>
  <si>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</si>
  <si>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</si>
  <si>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</si>
  <si>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</si>
  <si>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</si>
  <si>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</si>
  <si>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</si>
  <si>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</si>
  <si>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</si>
  <si>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</si>
  <si>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</si>
  <si>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</si>
  <si>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</si>
  <si>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</si>
  <si>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</si>
  <si>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</si>
  <si>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</si>
  <si>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</si>
  <si>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</si>
  <si>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</si>
  <si>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</si>
  <si>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</si>
  <si>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</si>
  <si>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</si>
  <si>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</si>
  <si>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</si>
  <si>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</si>
  <si>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</si>
  <si>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</si>
  <si>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</si>
  <si>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</si>
  <si>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</si>
  <si>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</si>
  <si>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</si>
  <si>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</si>
  <si>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</si>
  <si>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</si>
  <si>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</si>
  <si>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</si>
  <si>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</si>
  <si>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</si>
  <si>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</si>
  <si>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</si>
  <si>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</si>
  <si>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</si>
  <si>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</si>
  <si>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</si>
  <si>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</si>
  <si>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</si>
  <si>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</si>
  <si>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</si>
  <si>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</si>
  <si>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</si>
  <si>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</si>
  <si>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</si>
  <si>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</si>
  <si>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</si>
  <si>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</si>
  <si>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</si>
  <si>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</si>
  <si>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</si>
  <si>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</si>
  <si>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</si>
  <si>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</si>
  <si>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</si>
  <si>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</si>
  <si>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</si>
  <si>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</si>
  <si>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</si>
  <si>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</si>
  <si>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</si>
  <si>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</si>
  <si>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</si>
  <si>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</si>
  <si>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</si>
  <si>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</si>
  <si>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</si>
  <si>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</si>
  <si>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</si>
  <si>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</si>
  <si>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</si>
  <si>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</si>
  <si>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</si>
  <si>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</si>
  <si>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</si>
  <si>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</si>
  <si>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</si>
  <si>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</si>
  <si>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</si>
  <si>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</si>
  <si>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</si>
  <si>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</si>
  <si>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</si>
  <si>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</si>
  <si>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</si>
  <si>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</si>
  <si>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</si>
  <si>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</si>
  <si>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</si>
  <si>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</si>
  <si>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</si>
  <si>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</si>
  <si>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</si>
  <si>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</si>
  <si>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</si>
  <si>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</si>
  <si>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CENTRO EDUCATIVO SAN CARLOS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</si>
  <si>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</si>
  <si>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SERVICIOS PARA EL DESARROLLO DE  PROCESOS TRANSVERSALES  DE FORMACIÓN, ORIENTACIÓN Y ACOMPAÑAMIENTOS TOMANDO  COMO REFERENTES LOS PROGRAMAS DE PRIMERA INFANCIA (MANUALES OPERATIVOS Y LINEAMIENTOS TÉCNICOS) ADAPTANDOLOS A LOS NIVELES DE PREESCOLAR DIRIGIDO A LOS NIÑOS, NIÑAS Y SU NUCLEO FAMILIAR DEL CENTRO EDUCATIVO INSTITUTO  SAN CARLOS,  UTILIZANDO COMO ESTRATEGIAS PEDAGOGICAS, EL JUEGO , EL ARTE, LA LITERATURA Y LA EXPLORACIÓN DEL MEDIO, ADEMÁS EJECUTÓ TALLERES-TEORICOS PRÁCTICOS SOBRE HIGIENE CORPORAL Y USO APROVECHAMIENTO DEL TIEMPO LIBRE, ESTILOS DE VIDA SALUDABLE, MALTRATO  INFANTIL, CONVIVENCIA ESCOLAR Y FORTALECIMIENTO DE VINCULOS AFECTIVOS A </t>
  </si>
  <si>
    <t xml:space="preserve">ANDRES ALFONSO  ROMAN MANJARREZ </t>
  </si>
  <si>
    <t>SERVICIOS PARA EL DESARROLLO DE  PROCESOS TRANSVERSALES  DE FORMACIÓN, ORIENTACIÓN Y ACOMPAÑAMIENTOS TOMANDO  COMO REFERENTES LOS PROGRAMAS DE PRIMERA INFANCIA (MANUALES OPERATIVOS Y LINEAMIENTOS TÉCNICOS) ADAPTANDOLOS A LOS NIVELES DE PREESCOLAR DIRIGIDO</t>
  </si>
  <si>
    <t xml:space="preserve">CL18 CRA 20-23 EDIFICIO ANTIGUA CAJA AGRARIA </t>
  </si>
  <si>
    <t>315 6248551</t>
  </si>
  <si>
    <t>CLL 18 CR 23-20</t>
  </si>
  <si>
    <t>paflove@outlook.com</t>
  </si>
  <si>
    <t xml:space="preserve"> 2021-70-10001716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</si>
</sst>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2" zoomScale="70" zoomScaleNormal="70" zoomScaleSheetLayoutView="40" zoomScalePageLayoutView="40" workbookViewId="0">
      <selection activeCell="F23" sqref="F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2685</v>
      </c>
      <c r="D15" s="35"/>
      <c r="E15" s="35"/>
      <c r="F15" s="5"/>
      <c r="G15" s="32" t="s">
        <v>1168</v>
      </c>
      <c r="H15" s="103" t="s">
        <v>453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900369121</v>
      </c>
      <c r="C20" s="5"/>
      <c r="D20" s="73"/>
      <c r="E20" s="5"/>
      <c r="F20" s="5"/>
      <c r="G20" s="5"/>
      <c r="H20" s="186"/>
      <c r="I20" s="149" t="s">
        <v>453</v>
      </c>
      <c r="J20" s="150" t="s">
        <v>984</v>
      </c>
      <c r="K20" s="151">
        <v>1430304800</v>
      </c>
      <c r="L20" s="152"/>
      <c r="M20" s="152">
        <v>44561</v>
      </c>
      <c r="N20" s="135">
        <f>+(M20-L20)/30</f>
        <v>1485.3666666666666</v>
      </c>
      <c r="O20" s="138"/>
      <c r="U20" s="134"/>
      <c r="V20" s="105">
        <f ca="1">NOW()</f>
        <v>44192.635834722219</v>
      </c>
      <c r="W20" s="105">
        <f ca="1">NOW()</f>
        <v>44192.635834722219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HUELLAS Y CIELO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42037</v>
      </c>
      <c r="F48" s="145">
        <v>42338</v>
      </c>
      <c r="G48" s="160">
        <f>IF(AND(E48&lt;&gt;"",F48&lt;&gt;""),((F48-E48)/30),"")</f>
        <v>10.033333333333333</v>
      </c>
      <c r="H48" s="122" t="s">
        <v>2680</v>
      </c>
      <c r="I48" s="113" t="s">
        <v>453</v>
      </c>
      <c r="J48" s="113" t="s">
        <v>963</v>
      </c>
      <c r="K48" s="116">
        <v>5000000</v>
      </c>
      <c r="L48" s="115" t="s">
        <v>1148</v>
      </c>
      <c r="M48" s="117">
        <v>1</v>
      </c>
      <c r="N48" s="115" t="s">
        <v>1151</v>
      </c>
      <c r="O48" s="115" t="s">
        <v>26</v>
      </c>
      <c r="P48" s="78"/>
    </row>
    <row r="49" spans="1:16" s="6" customFormat="1" ht="24.75" customHeight="1" x14ac:dyDescent="0.25">
      <c r="A49" s="143">
        <v>2</v>
      </c>
      <c r="B49" s="122" t="s">
        <v>2676</v>
      </c>
      <c r="C49" s="112" t="s">
        <v>32</v>
      </c>
      <c r="D49" s="110"/>
      <c r="E49" s="145">
        <v>42401</v>
      </c>
      <c r="F49" s="145">
        <v>42704</v>
      </c>
      <c r="G49" s="160">
        <f t="shared" ref="G49:G50" si="2">IF(AND(E49&lt;&gt;"",F49&lt;&gt;""),((F49-E49)/30),"")</f>
        <v>10.1</v>
      </c>
      <c r="H49" s="122" t="s">
        <v>2678</v>
      </c>
      <c r="I49" s="113" t="s">
        <v>453</v>
      </c>
      <c r="J49" s="113" t="s">
        <v>963</v>
      </c>
      <c r="K49" s="116">
        <v>6000000</v>
      </c>
      <c r="L49" s="115" t="s">
        <v>1148</v>
      </c>
      <c r="M49" s="117">
        <v>1</v>
      </c>
      <c r="N49" s="115" t="s">
        <v>1151</v>
      </c>
      <c r="O49" s="115" t="s">
        <v>26</v>
      </c>
      <c r="P49" s="78"/>
    </row>
    <row r="50" spans="1:16" s="6" customFormat="1" ht="24.75" customHeight="1" x14ac:dyDescent="0.25">
      <c r="A50" s="143">
        <v>3</v>
      </c>
      <c r="B50" s="122" t="s">
        <v>2676</v>
      </c>
      <c r="C50" s="112" t="s">
        <v>32</v>
      </c>
      <c r="D50" s="110"/>
      <c r="E50" s="145">
        <v>42948</v>
      </c>
      <c r="F50" s="145">
        <v>43069</v>
      </c>
      <c r="G50" s="160">
        <f t="shared" si="2"/>
        <v>4.0333333333333332</v>
      </c>
      <c r="H50" s="122" t="s">
        <v>2678</v>
      </c>
      <c r="I50" s="113" t="s">
        <v>453</v>
      </c>
      <c r="J50" s="113" t="s">
        <v>963</v>
      </c>
      <c r="K50" s="116">
        <v>3000000</v>
      </c>
      <c r="L50" s="115" t="s">
        <v>1148</v>
      </c>
      <c r="M50" s="117">
        <v>1</v>
      </c>
      <c r="N50" s="115" t="s">
        <v>1151</v>
      </c>
      <c r="O50" s="115" t="s">
        <v>26</v>
      </c>
      <c r="P50" s="78"/>
    </row>
    <row r="51" spans="1:16" s="6" customFormat="1" ht="24.75" customHeight="1" outlineLevel="1" x14ac:dyDescent="0.25">
      <c r="A51" s="143">
        <v>4</v>
      </c>
      <c r="B51" s="122" t="s">
        <v>2676</v>
      </c>
      <c r="C51" s="112" t="s">
        <v>32</v>
      </c>
      <c r="D51" s="110"/>
      <c r="E51" s="145">
        <v>43132</v>
      </c>
      <c r="F51" s="145">
        <v>43434</v>
      </c>
      <c r="G51" s="160">
        <f t="shared" ref="G51:G107" si="3">IF(AND(E51&lt;&gt;"",F51&lt;&gt;""),((F51-E51)/30),"")</f>
        <v>10.066666666666666</v>
      </c>
      <c r="H51" s="122" t="s">
        <v>2678</v>
      </c>
      <c r="I51" s="113" t="s">
        <v>453</v>
      </c>
      <c r="J51" s="113" t="s">
        <v>963</v>
      </c>
      <c r="K51" s="116">
        <v>6000000</v>
      </c>
      <c r="L51" s="115" t="s">
        <v>1148</v>
      </c>
      <c r="M51" s="117">
        <v>1</v>
      </c>
      <c r="N51" s="115" t="s">
        <v>1151</v>
      </c>
      <c r="O51" s="115" t="s">
        <v>26</v>
      </c>
      <c r="P51" s="78"/>
    </row>
    <row r="52" spans="1:16" s="7" customFormat="1" ht="24.75" customHeight="1" outlineLevel="1" x14ac:dyDescent="0.25">
      <c r="A52" s="144">
        <v>5</v>
      </c>
      <c r="B52" s="122" t="s">
        <v>2676</v>
      </c>
      <c r="C52" s="112" t="s">
        <v>32</v>
      </c>
      <c r="D52" s="110"/>
      <c r="E52" s="145">
        <v>43493</v>
      </c>
      <c r="F52" s="145">
        <v>43707</v>
      </c>
      <c r="G52" s="160">
        <f t="shared" si="3"/>
        <v>7.1333333333333337</v>
      </c>
      <c r="H52" s="122" t="s">
        <v>2678</v>
      </c>
      <c r="I52" s="113" t="s">
        <v>453</v>
      </c>
      <c r="J52" s="113" t="s">
        <v>963</v>
      </c>
      <c r="K52" s="116"/>
      <c r="L52" s="115" t="s">
        <v>1148</v>
      </c>
      <c r="M52" s="117">
        <v>1</v>
      </c>
      <c r="N52" s="115" t="s">
        <v>1151</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1.4999999999999999E-2</v>
      </c>
      <c r="G179" s="165">
        <f>IF(F179&gt;0,SUM(E179+F179),"")</f>
        <v>3.5000000000000003E-2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50060668.000000007</v>
      </c>
      <c r="F185" s="92"/>
      <c r="G185" s="93"/>
      <c r="H185" s="88"/>
      <c r="I185" s="90" t="s">
        <v>2627</v>
      </c>
      <c r="J185" s="166">
        <f>+SUM(M179:M183)</f>
        <v>0.02</v>
      </c>
      <c r="K185" s="202" t="s">
        <v>2628</v>
      </c>
      <c r="L185" s="202"/>
      <c r="M185" s="94">
        <f>+J185*(SUM(K20:K35))</f>
        <v>28606096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43794</v>
      </c>
      <c r="D193" s="5"/>
      <c r="E193" s="126">
        <v>3153</v>
      </c>
      <c r="F193" s="5"/>
      <c r="G193" s="5"/>
      <c r="H193" s="147" t="s">
        <v>2679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2681</v>
      </c>
      <c r="J211" s="27" t="s">
        <v>2622</v>
      </c>
      <c r="K211" s="148" t="s">
        <v>2683</v>
      </c>
      <c r="L211" s="21"/>
      <c r="M211" s="21"/>
      <c r="N211" s="21"/>
      <c r="O211" s="8"/>
    </row>
    <row r="212" spans="1:15" x14ac:dyDescent="0.25">
      <c r="A212" s="9"/>
      <c r="B212" s="27" t="s">
        <v>2619</v>
      </c>
      <c r="C212" s="147"/>
      <c r="D212" s="21"/>
      <c r="G212" s="27" t="s">
        <v>2621</v>
      </c>
      <c r="H212" s="148" t="s">
        <v>2682</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2020-12-27T20:15:38Z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