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acajigas\Documents\BANCO DE 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<sst xmlns="http://schemas.openxmlformats.org/spreadsheetml/2006/main" count="3134" uniqueCount="2706">
  <si>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</si>
  <si>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</si>
  <si>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</si>
  <si>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</si>
  <si>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</si>
  <si>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</si>
  <si>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</si>
  <si>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</si>
  <si>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</si>
  <si>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</si>
  <si>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</si>
  <si>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</si>
  <si>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</si>
  <si>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</si>
  <si>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</si>
  <si>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</si>
  <si>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</si>
  <si>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</si>
  <si>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</si>
  <si>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</si>
  <si>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</si>
  <si>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</si>
  <si>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</si>
  <si>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</si>
  <si>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</si>
  <si>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</si>
  <si>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</si>
  <si>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</si>
  <si>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</si>
  <si>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</si>
  <si>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</si>
  <si>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</si>
  <si>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</si>
  <si>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</si>
  <si>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</si>
  <si>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</si>
  <si>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</si>
  <si>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</si>
  <si>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</si>
  <si>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</si>
  <si>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</si>
  <si>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</si>
  <si>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</si>
  <si>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</si>
  <si>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</si>
  <si>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</si>
  <si>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</si>
  <si>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</si>
  <si>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</si>
  <si>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</si>
  <si>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</si>
  <si>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</si>
  <si>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</si>
  <si>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</si>
  <si>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</si>
  <si>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</si>
  <si>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</si>
  <si>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</si>
  <si>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</si>
  <si>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</si>
  <si>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</si>
  <si>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</si>
  <si>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</si>
  <si>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</si>
  <si>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</si>
  <si>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</si>
  <si>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</si>
  <si>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</si>
  <si>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</si>
  <si>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</si>
  <si>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</si>
  <si>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</si>
  <si>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</si>
  <si>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</si>
  <si>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</si>
  <si>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</si>
  <si>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</si>
  <si>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</si>
  <si>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</si>
  <si>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</si>
  <si>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</si>
  <si>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</si>
  <si>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</si>
  <si>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</si>
  <si>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</si>
  <si>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</si>
  <si>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</si>
  <si>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</si>
  <si>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</si>
  <si>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</si>
  <si>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</si>
  <si>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</si>
  <si>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</si>
  <si>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</si>
  <si>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</si>
  <si>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</si>
  <si>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</si>
  <si>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</si>
  <si>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</si>
  <si>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</si>
  <si>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</si>
  <si>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</si>
  <si>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</si>
  <si>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</si>
  <si>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</si>
  <si>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</si>
  <si>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</si>
  <si>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</si>
  <si>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</si>
  <si>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</si>
  <si>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</si>
  <si>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</si>
  <si>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</si>
  <si>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</si>
  <si>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</si>
  <si>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</si>
  <si>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</si>
  <si>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</si>
  <si>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</si>
  <si>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</si>
  <si>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</si>
  <si>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</si>
  <si>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</si>
  <si>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</si>
  <si>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</si>
  <si>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</si>
  <si>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</si>
  <si>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</si>
  <si>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</si>
  <si>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</si>
  <si>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</si>
  <si>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</si>
  <si>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</si>
  <si>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</si>
  <si>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</si>
  <si>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</si>
  <si>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</si>
  <si>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</si>
  <si>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</si>
  <si>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</si>
  <si>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</si>
  <si>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</si>
  <si>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</si>
  <si>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</si>
  <si>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</si>
  <si>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</si>
  <si>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</si>
  <si>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</si>
  <si>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</si>
  <si>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</si>
  <si>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</si>
  <si>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</si>
  <si>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</si>
  <si>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</si>
  <si>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</si>
  <si>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</si>
  <si>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</si>
  <si>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</si>
  <si>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</si>
  <si>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</si>
  <si>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</si>
  <si>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</si>
  <si>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</si>
  <si>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</si>
  <si>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</si>
  <si>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</si>
  <si>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</si>
  <si>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</si>
  <si>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</si>
  <si>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</si>
  <si>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</si>
  <si>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</si>
  <si>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</si>
  <si>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</si>
  <si>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</si>
  <si>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</si>
  <si>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</si>
  <si>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</si>
  <si>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</si>
  <si>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</si>
  <si>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</si>
  <si>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</si>
  <si>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</si>
  <si>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</si>
  <si>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</si>
  <si>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</si>
  <si>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</si>
  <si>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</si>
  <si>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</si>
  <si>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</si>
  <si>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</si>
  <si>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</si>
  <si>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</si>
  <si>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</si>
  <si>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</si>
  <si>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</si>
  <si>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</si>
  <si>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</si>
  <si>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</si>
  <si>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</si>
  <si>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</si>
  <si>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</si>
  <si>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</si>
  <si>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</si>
  <si>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</si>
  <si>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</si>
  <si>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</si>
  <si>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</si>
  <si>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</si>
  <si>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</si>
  <si>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</si>
  <si>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</si>
  <si>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</si>
  <si>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</si>
  <si>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</si>
  <si>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</si>
  <si>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</si>
  <si>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</si>
  <si>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</si>
  <si>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</si>
  <si>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</si>
  <si>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</si>
  <si>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</si>
  <si>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</si>
  <si>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</si>
  <si>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</si>
  <si>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</si>
  <si>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</si>
  <si>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</si>
  <si>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</si>
  <si>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</si>
  <si>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</si>
  <si>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</si>
  <si>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</si>
  <si>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</si>
  <si>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</si>
  <si>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</si>
  <si>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</si>
  <si>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</si>
  <si>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</si>
  <si>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</si>
  <si>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</si>
  <si>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</si>
  <si>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</si>
  <si>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</si>
  <si>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</si>
  <si>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</si>
  <si>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</si>
  <si>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</si>
  <si>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</si>
  <si>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</si>
  <si>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</si>
  <si>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</si>
  <si>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</si>
  <si>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</si>
  <si>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</si>
  <si>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</si>
  <si>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</si>
  <si>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</si>
  <si>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</si>
  <si>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</si>
  <si>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</si>
  <si>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</si>
  <si>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</si>
  <si>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</si>
  <si>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</si>
  <si>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</si>
  <si>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</si>
  <si>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</si>
  <si>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</si>
  <si>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</si>
  <si>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</si>
  <si>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</si>
  <si>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</si>
  <si>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</si>
  <si>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</si>
  <si>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</si>
  <si>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</si>
  <si>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</si>
  <si>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</si>
  <si>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</si>
  <si>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</si>
  <si>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</si>
  <si>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</si>
  <si>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</si>
  <si>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</si>
  <si>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</si>
  <si>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</si>
  <si>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</si>
  <si>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</si>
  <si>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</si>
  <si>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</si>
  <si>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</si>
  <si>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</si>
  <si>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</si>
  <si>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</si>
  <si>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</si>
  <si>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</si>
  <si>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</si>
  <si>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</si>
  <si>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</si>
  <si>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</si>
  <si>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</si>
  <si>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</si>
  <si>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</si>
  <si>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</si>
  <si>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</si>
  <si>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</si>
  <si>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</si>
  <si>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</si>
  <si>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</si>
  <si>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</si>
  <si>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</si>
  <si>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</si>
  <si>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</si>
  <si>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</si>
  <si>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</si>
  <si>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</si>
  <si>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</si>
  <si>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</si>
  <si>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</si>
  <si>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</si>
  <si>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</si>
  <si>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</si>
  <si>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</si>
  <si>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</si>
  <si>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</si>
  <si>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</si>
  <si>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</si>
  <si>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</si>
  <si>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</si>
  <si>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</si>
  <si>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</si>
  <si>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</si>
  <si>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</si>
  <si>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</si>
  <si>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</si>
  <si>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</si>
  <si>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</si>
  <si>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</si>
  <si>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</si>
  <si>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</si>
  <si>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</si>
  <si>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</si>
  <si>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</si>
  <si>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</si>
  <si>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</si>
  <si>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</si>
  <si>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</si>
  <si>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</si>
  <si>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</si>
  <si>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</si>
  <si>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</si>
  <si>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</si>
  <si>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</si>
  <si>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</si>
  <si>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</si>
  <si>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</si>
  <si>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</si>
  <si>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</si>
  <si>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</si>
  <si>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</si>
  <si>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</si>
  <si>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</si>
  <si>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</si>
  <si>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</si>
  <si>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</si>
  <si>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</si>
  <si>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</si>
  <si>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</si>
  <si>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</si>
  <si>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</si>
  <si>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</si>
  <si>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</si>
  <si>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</si>
  <si>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</si>
  <si>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</si>
  <si>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</si>
  <si>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</si>
  <si>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</si>
  <si>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</si>
  <si>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</si>
  <si>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</si>
  <si>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</si>
  <si>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</si>
  <si>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</si>
  <si>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</si>
  <si>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</si>
  <si>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</si>
  <si>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</si>
  <si>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</si>
  <si>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</si>
  <si>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</si>
  <si>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</si>
  <si>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</si>
  <si>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</si>
  <si>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</si>
  <si>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</si>
  <si>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</si>
  <si>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</si>
  <si>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</si>
  <si>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</si>
  <si>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</si>
  <si>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</si>
  <si>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</si>
  <si>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</si>
  <si>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</si>
  <si>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</si>
  <si>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</si>
  <si>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</si>
  <si>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</si>
  <si>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</si>
  <si>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</si>
  <si>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</si>
  <si>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</si>
  <si>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</si>
  <si>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</si>
  <si>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</si>
  <si>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</si>
  <si>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</si>
  <si>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</si>
  <si>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</si>
  <si>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</si>
  <si>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</si>
  <si>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</si>
  <si>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</si>
  <si>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</si>
  <si>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</si>
  <si>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</si>
  <si>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</si>
  <si>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</si>
  <si>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</si>
  <si>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</si>
  <si>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</si>
  <si>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</si>
  <si>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</si>
  <si>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</si>
  <si>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</si>
  <si>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</si>
  <si>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</si>
  <si>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</si>
  <si>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</si>
  <si>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</si>
  <si>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</si>
  <si>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</si>
  <si>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</si>
  <si>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</si>
  <si>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</si>
  <si>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</si>
  <si>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</si>
  <si>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</si>
  <si>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</si>
  <si>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</si>
  <si>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</si>
  <si>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</si>
  <si>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</si>
  <si>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</si>
  <si>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</si>
  <si>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</si>
  <si>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</si>
  <si>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</si>
  <si>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</si>
  <si>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</si>
  <si>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</si>
  <si>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</si>
  <si>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</si>
  <si>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</si>
  <si>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</si>
  <si>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</si>
  <si>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</si>
  <si>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</si>
  <si>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</si>
  <si>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</si>
  <si>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</si>
  <si>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</si>
  <si>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</si>
  <si>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</si>
  <si>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</si>
  <si>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</si>
  <si>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</si>
  <si>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</si>
  <si>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</si>
  <si>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</si>
  <si>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</si>
  <si>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</si>
  <si>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</si>
  <si>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</si>
  <si>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</si>
  <si>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</si>
  <si>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</si>
  <si>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</si>
  <si>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</si>
  <si>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</si>
  <si>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</si>
  <si>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</si>
  <si>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</si>
  <si>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</si>
  <si>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</si>
  <si>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</si>
  <si>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</si>
  <si>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</si>
  <si>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</si>
  <si>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</si>
  <si>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</si>
  <si>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</si>
  <si>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</si>
  <si>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</si>
  <si>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</si>
  <si>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</si>
  <si>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</si>
  <si>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</si>
  <si>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</si>
  <si>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</si>
  <si>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</si>
  <si>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</si>
  <si>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</si>
  <si>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</si>
  <si>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</si>
  <si>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</si>
  <si>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</si>
  <si>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</si>
  <si>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</si>
  <si>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</si>
  <si>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</si>
  <si>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</si>
  <si>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</si>
  <si>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</si>
  <si>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</si>
  <si>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</si>
  <si>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</si>
  <si>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</si>
  <si>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</si>
  <si>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</si>
  <si>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</si>
  <si>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</si>
  <si>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</si>
  <si>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</si>
  <si>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</si>
  <si>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</si>
  <si>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</si>
  <si>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</si>
  <si>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</si>
  <si>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</si>
  <si>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</si>
  <si>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</si>
  <si>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</si>
  <si>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</si>
  <si>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</si>
  <si>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</si>
  <si>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</si>
  <si>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</si>
  <si>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</si>
  <si>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</si>
  <si>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</si>
  <si>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</si>
  <si>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</si>
  <si>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</si>
  <si>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</si>
  <si>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</si>
  <si>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</si>
  <si>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</si>
  <si>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</si>
  <si>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</si>
  <si>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</si>
  <si>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</si>
  <si>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</si>
  <si>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</si>
  <si>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</si>
  <si>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</si>
  <si>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</si>
  <si>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</si>
  <si>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</si>
  <si>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</si>
  <si>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</si>
  <si>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</si>
  <si>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</si>
  <si>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</si>
  <si>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</si>
  <si>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</si>
  <si>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</si>
  <si>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</si>
  <si>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</si>
  <si>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</si>
  <si>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</si>
  <si>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</si>
  <si>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</si>
  <si>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</si>
  <si>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</si>
  <si>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</si>
  <si>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</si>
  <si>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</si>
  <si>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</si>
  <si>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</si>
  <si>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</si>
  <si>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</si>
  <si>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</si>
  <si>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</si>
  <si>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</si>
  <si>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</si>
  <si>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</si>
  <si>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</si>
  <si>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</si>
  <si>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</si>
  <si>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</si>
  <si>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</si>
  <si>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</si>
  <si>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</si>
  <si>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</si>
  <si>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</si>
  <si>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</si>
  <si>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</si>
  <si>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</si>
  <si>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</si>
  <si>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</si>
  <si>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</si>
  <si>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</si>
  <si>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</si>
  <si>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</si>
  <si>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</si>
  <si>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</si>
  <si>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</si>
  <si>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</si>
  <si>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</si>
  <si>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</si>
  <si>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</si>
  <si>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</si>
  <si>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</si>
  <si>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</si>
  <si>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</si>
  <si>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</si>
  <si>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</si>
  <si>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</si>
  <si>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</si>
  <si>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</si>
  <si>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</si>
  <si>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</si>
  <si>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</si>
  <si>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</si>
  <si>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</si>
  <si>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</si>
  <si>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</si>
  <si>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</si>
  <si>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</si>
  <si>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</si>
  <si>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</si>
  <si>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</si>
  <si>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</si>
  <si>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</si>
  <si>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</si>
  <si>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</si>
  <si>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</si>
  <si>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</si>
  <si>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</si>
  <si>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</si>
  <si>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</si>
  <si>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</si>
  <si>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</si>
  <si>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</si>
  <si>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</si>
  <si>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</si>
  <si>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</si>
  <si>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</si>
  <si>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</si>
  <si>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</si>
  <si>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</si>
  <si>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</si>
  <si>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</si>
  <si>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</si>
  <si>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</si>
  <si>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</si>
  <si>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</si>
  <si>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</si>
  <si>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</si>
  <si>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</si>
  <si>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</si>
  <si>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</si>
  <si>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</si>
  <si>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</si>
  <si>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</si>
  <si>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</si>
  <si>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</si>
  <si>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</si>
  <si>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</si>
  <si>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</si>
  <si>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</si>
  <si>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</si>
  <si>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</si>
  <si>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</si>
  <si>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</si>
  <si>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</si>
  <si>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</si>
  <si>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</si>
  <si>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</si>
  <si>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</si>
  <si>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</si>
  <si>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</si>
  <si>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</si>
  <si>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</si>
  <si>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</si>
  <si>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</si>
  <si>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</si>
  <si>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</si>
  <si>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</si>
  <si>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</si>
  <si>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</si>
  <si>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</si>
  <si>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</si>
  <si>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</si>
  <si>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</si>
  <si>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</si>
  <si>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</si>
  <si>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</si>
  <si>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</si>
  <si>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</si>
  <si>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</si>
  <si>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</si>
  <si>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</si>
  <si>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</si>
  <si>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</si>
  <si>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</si>
  <si>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</si>
  <si>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</si>
  <si>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</si>
  <si>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</si>
  <si>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</si>
  <si>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</si>
  <si>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</si>
  <si>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</si>
  <si>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</si>
  <si>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</si>
  <si>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</si>
  <si>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</si>
  <si>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</si>
  <si>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</si>
  <si>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</si>
  <si>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</si>
  <si>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</si>
  <si>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</si>
  <si>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</si>
  <si>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</si>
  <si>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</si>
  <si>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</si>
  <si>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</si>
  <si>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</si>
  <si>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</si>
  <si>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</si>
  <si>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</si>
  <si>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</si>
  <si>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</si>
  <si>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</si>
  <si>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</si>
  <si>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</si>
  <si>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</si>
  <si>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</si>
  <si>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</si>
  <si>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</si>
  <si>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</si>
  <si>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</si>
  <si>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</si>
  <si>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</si>
  <si>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</si>
  <si>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</si>
  <si>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</si>
  <si>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</si>
  <si>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</si>
  <si>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</si>
  <si>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</si>
  <si>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</si>
  <si>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</si>
  <si>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</si>
  <si>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</si>
  <si>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</si>
  <si>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</si>
  <si>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</si>
  <si>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</si>
  <si>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</si>
  <si>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</si>
  <si>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</si>
  <si>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</si>
  <si>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</si>
  <si>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</si>
  <si>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</si>
  <si>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</si>
  <si>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</si>
  <si>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</si>
  <si>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</si>
  <si>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</si>
  <si>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</si>
  <si>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</si>
  <si>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</si>
  <si>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</si>
  <si>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</si>
  <si>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</si>
  <si>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</si>
  <si>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</si>
  <si>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</si>
  <si>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</si>
  <si>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</si>
  <si>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</si>
  <si>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</si>
  <si>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</si>
  <si>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</si>
  <si>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</si>
  <si>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</si>
  <si>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</si>
  <si>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</si>
  <si>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</si>
  <si>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</si>
  <si>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</si>
  <si>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</si>
  <si>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</si>
  <si>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</si>
  <si>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</si>
  <si>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</si>
  <si>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</si>
  <si>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</si>
  <si>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</si>
  <si>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</si>
  <si>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</si>
  <si>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</si>
  <si>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</si>
  <si>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</si>
  <si>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</si>
  <si>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</si>
  <si>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</si>
  <si>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</si>
  <si>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</si>
  <si>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</si>
  <si>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</si>
  <si>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</si>
  <si>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</si>
  <si>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</si>
  <si>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</si>
  <si>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</si>
  <si>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</si>
  <si>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</si>
  <si>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</si>
  <si>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</si>
  <si>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</si>
  <si>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</si>
  <si>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</si>
  <si>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</si>
  <si>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</si>
  <si>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</si>
  <si>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</si>
  <si>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</si>
  <si>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</si>
  <si>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</si>
  <si>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</si>
  <si>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</si>
  <si>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</si>
  <si>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</si>
  <si>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</si>
  <si>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</si>
  <si>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</si>
  <si>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</si>
  <si>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</si>
  <si>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</si>
  <si>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</si>
  <si>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</si>
  <si>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</si>
  <si>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</si>
  <si>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</si>
  <si>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</si>
  <si>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</si>
  <si>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</si>
  <si>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</si>
  <si>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</si>
  <si>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</si>
  <si>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</si>
  <si>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</si>
  <si>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</si>
  <si>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</si>
  <si>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</si>
  <si>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</si>
  <si>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</si>
  <si>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</si>
  <si>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</si>
  <si>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</si>
  <si>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</si>
  <si>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</si>
  <si>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</si>
  <si>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</si>
  <si>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</si>
  <si>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</si>
  <si>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</si>
  <si>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</si>
  <si>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</si>
  <si>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</si>
  <si>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</si>
  <si>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</si>
  <si>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</si>
  <si>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</si>
  <si>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</si>
  <si>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</si>
  <si>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</si>
  <si>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</si>
  <si>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</si>
  <si>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</si>
  <si>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</si>
  <si>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</si>
  <si>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</si>
  <si>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</si>
  <si>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</si>
  <si>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</si>
  <si>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</si>
  <si>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</si>
  <si>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</si>
  <si>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</si>
  <si>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</si>
  <si>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</si>
  <si>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</si>
  <si>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</si>
  <si>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</si>
  <si>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</si>
  <si>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</si>
  <si>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</si>
  <si>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</si>
  <si>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</si>
  <si>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</si>
  <si>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</si>
  <si>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</si>
  <si>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</si>
  <si>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</si>
  <si>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</si>
  <si>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</si>
  <si>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</si>
  <si>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</si>
  <si>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</si>
  <si>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</si>
  <si>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</si>
  <si>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</si>
  <si>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</si>
  <si>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</si>
  <si>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</si>
  <si>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</si>
  <si>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</si>
  <si>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</si>
  <si>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</si>
  <si>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</si>
  <si>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</si>
  <si>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</si>
  <si>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</si>
  <si>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</si>
  <si>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</si>
  <si>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</si>
  <si>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</si>
  <si>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</si>
  <si>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</si>
  <si>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</si>
  <si>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</si>
  <si>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</si>
  <si>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</si>
  <si>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</si>
  <si>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</si>
  <si>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</si>
  <si>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</si>
  <si>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</si>
  <si>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</si>
  <si>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</si>
  <si>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</si>
  <si>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</si>
  <si>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</si>
  <si>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</si>
  <si>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</si>
  <si>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</si>
  <si>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</si>
  <si>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</si>
  <si>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</si>
  <si>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</si>
  <si>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</si>
  <si>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</si>
  <si>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</si>
  <si>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</si>
  <si>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</si>
  <si>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</si>
  <si>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</si>
  <si>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</si>
  <si>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</si>
  <si>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</si>
  <si>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</si>
  <si>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</si>
  <si>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</si>
  <si>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</si>
  <si>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</si>
  <si>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</si>
  <si>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</si>
  <si>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</si>
  <si>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</si>
  <si>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</si>
  <si>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</si>
  <si>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</si>
  <si>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</si>
  <si>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</si>
  <si>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</si>
  <si>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</si>
  <si>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</si>
  <si>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</si>
  <si>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</si>
  <si>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</si>
  <si>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</si>
  <si>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</si>
  <si>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</si>
  <si>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</si>
  <si>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</si>
  <si>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</si>
  <si>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</si>
  <si>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</si>
  <si>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</si>
  <si>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</si>
  <si>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</si>
  <si>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</si>
  <si>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</si>
  <si>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</si>
  <si>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</si>
  <si>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</si>
  <si>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</si>
  <si>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</si>
  <si>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</si>
  <si>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</si>
  <si>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</si>
  <si>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</si>
  <si>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</si>
  <si>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</si>
  <si>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</si>
  <si>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</si>
  <si>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</si>
  <si>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</si>
  <si>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</si>
  <si>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</si>
  <si>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</si>
  <si>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</si>
  <si>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</si>
  <si>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</si>
  <si>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</si>
  <si>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</si>
  <si>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</si>
  <si>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</si>
  <si>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</si>
  <si>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</si>
  <si>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</si>
  <si>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</si>
  <si>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</si>
  <si>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</si>
  <si>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</si>
  <si>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</si>
  <si>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</si>
  <si>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</si>
  <si>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</si>
  <si>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</si>
  <si>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</si>
  <si>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</si>
  <si>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</si>
  <si>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</si>
  <si>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</si>
  <si>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</si>
  <si>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</si>
  <si>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</si>
  <si>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</si>
  <si>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</si>
  <si>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</si>
  <si>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</si>
  <si>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</si>
  <si>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</si>
  <si>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</si>
  <si>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</si>
  <si>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</si>
  <si>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</si>
  <si>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</si>
  <si>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</si>
  <si>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</si>
  <si>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</si>
  <si>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</si>
  <si>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</si>
  <si>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</si>
  <si>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</si>
  <si>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</si>
  <si>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</si>
  <si>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</si>
  <si>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</si>
  <si>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</si>
  <si>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</si>
  <si>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</si>
  <si>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</si>
  <si>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</si>
  <si>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</si>
  <si>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</si>
  <si>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</si>
  <si>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</si>
  <si>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</si>
  <si>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</si>
  <si>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</si>
  <si>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</si>
  <si>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</si>
  <si>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</si>
  <si>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</si>
  <si>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</si>
  <si>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</si>
  <si>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</si>
  <si>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</si>
  <si>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</si>
  <si>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</si>
  <si>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</si>
  <si>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</si>
  <si>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</si>
  <si>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</si>
  <si>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</si>
  <si>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</si>
  <si>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</si>
  <si>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</si>
  <si>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</si>
  <si>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</si>
  <si>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</si>
  <si>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</si>
  <si>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</si>
  <si>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</si>
  <si>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</si>
  <si>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</si>
  <si>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</si>
  <si>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</si>
  <si>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</si>
  <si>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</si>
  <si>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</si>
  <si>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</si>
  <si>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</si>
  <si>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</si>
  <si>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</si>
  <si>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</si>
  <si>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</si>
  <si>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</si>
  <si>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</si>
  <si>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</si>
  <si>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</si>
  <si>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</si>
  <si>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</si>
  <si>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</si>
  <si>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</si>
  <si>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</si>
  <si>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</si>
  <si>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</si>
  <si>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</si>
  <si>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</si>
  <si>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</si>
  <si>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</si>
  <si>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</si>
  <si>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</si>
  <si>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</si>
  <si>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</si>
  <si>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</si>
  <si>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</si>
  <si>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</si>
  <si>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</si>
  <si>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</si>
  <si>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</si>
  <si>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</si>
  <si>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</si>
  <si>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</si>
  <si>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</si>
  <si>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</si>
  <si>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</si>
  <si>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</si>
  <si>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</si>
  <si>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</si>
  <si>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</si>
  <si>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</si>
  <si>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</si>
  <si>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</si>
  <si>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</si>
  <si>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</si>
  <si>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</si>
  <si>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</si>
  <si>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</si>
  <si>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</si>
  <si>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</si>
  <si>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</si>
  <si>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</si>
  <si>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</si>
  <si>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</si>
  <si>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</si>
  <si>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</si>
  <si>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</si>
  <si>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</si>
  <si>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</si>
  <si>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</si>
  <si>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</si>
  <si>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</si>
  <si>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</si>
  <si>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</si>
  <si>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</si>
  <si>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</si>
  <si>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</si>
  <si>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</si>
  <si>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</si>
  <si>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</si>
  <si>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</si>
  <si>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</si>
  <si>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</si>
  <si>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</si>
  <si>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</si>
  <si>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</si>
  <si>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</si>
  <si>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</si>
  <si>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</si>
  <si>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</si>
  <si>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</si>
  <si>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</si>
  <si>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</si>
  <si>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</si>
  <si>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</si>
  <si>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</si>
  <si>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</si>
  <si>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</si>
  <si>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</si>
  <si>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</si>
  <si>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</si>
  <si>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</si>
  <si>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</si>
  <si>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</si>
  <si>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</si>
  <si>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</si>
  <si>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</si>
  <si>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</si>
  <si>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</si>
  <si>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</si>
  <si>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</si>
  <si>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</si>
  <si>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</si>
  <si>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</si>
  <si>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</si>
  <si>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</si>
  <si>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</si>
  <si>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</si>
  <si>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</si>
  <si>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</si>
  <si>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</si>
  <si>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</si>
  <si>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</si>
  <si>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</si>
  <si>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</si>
  <si>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</si>
  <si>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</si>
  <si>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</si>
  <si>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</si>
  <si>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</si>
  <si>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</si>
  <si>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</si>
  <si>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</si>
  <si>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</si>
  <si>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</si>
  <si>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</si>
  <si>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</si>
  <si>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</si>
  <si>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</si>
  <si>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</si>
  <si>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</si>
  <si>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</si>
  <si>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</si>
  <si>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</si>
  <si>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</si>
  <si>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</si>
  <si>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</si>
  <si>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</si>
  <si>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</si>
  <si>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</si>
  <si>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</si>
  <si>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</si>
  <si>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</si>
  <si>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</si>
  <si>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</si>
  <si>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</si>
  <si>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</si>
  <si>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</si>
  <si>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</si>
  <si>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</si>
  <si>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</si>
  <si>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</si>
  <si>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</si>
  <si>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</si>
  <si>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</si>
  <si>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</si>
  <si>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</si>
  <si>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</si>
  <si>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</si>
  <si>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</si>
  <si>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</si>
  <si>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</si>
  <si>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</si>
  <si>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</si>
  <si>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</si>
  <si>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</si>
  <si>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</si>
  <si>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</si>
  <si>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</si>
  <si>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</si>
  <si>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</si>
  <si>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</si>
  <si>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</si>
  <si>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</si>
  <si>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</si>
  <si>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</si>
  <si>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</si>
  <si>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</si>
  <si>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</si>
  <si>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</si>
  <si>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</si>
  <si>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</si>
  <si>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</si>
  <si>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</si>
  <si>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</si>
  <si>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</si>
  <si>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</si>
  <si>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</si>
  <si>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</si>
  <si>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</si>
  <si>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</si>
  <si>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</si>
  <si>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</si>
  <si>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</si>
  <si>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</si>
  <si>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</si>
  <si>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</si>
  <si>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</si>
  <si>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</si>
  <si>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</si>
  <si>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</si>
  <si>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</si>
  <si>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</si>
  <si>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</si>
  <si>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</si>
  <si>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</si>
  <si>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</si>
  <si>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</si>
  <si>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</si>
  <si>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</si>
  <si>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</si>
  <si>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</si>
  <si>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</si>
  <si>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</si>
  <si>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</si>
  <si>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</si>
  <si>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</si>
  <si>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</si>
  <si>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</si>
  <si>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</si>
  <si>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</si>
  <si>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</si>
  <si>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</si>
  <si>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</si>
  <si>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</si>
  <si>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</si>
  <si>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</si>
  <si>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</si>
  <si>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</si>
  <si>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</si>
  <si>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</si>
  <si>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</si>
  <si>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</si>
  <si>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</si>
  <si>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</si>
  <si>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</si>
  <si>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</si>
  <si>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</si>
  <si>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</si>
  <si>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</si>
  <si>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</si>
  <si>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</si>
  <si>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</si>
  <si>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</si>
  <si>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</si>
  <si>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</si>
  <si>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</si>
  <si>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</si>
  <si>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</si>
  <si>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</si>
  <si>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</si>
  <si>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</si>
  <si>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</si>
  <si>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</si>
  <si>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</si>
  <si>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</si>
  <si>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</si>
  <si>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</si>
  <si>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</si>
  <si>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</si>
  <si>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</si>
  <si>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</si>
  <si>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</si>
  <si>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</si>
  <si>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</si>
  <si>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</si>
  <si>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</si>
  <si>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</si>
  <si>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</si>
  <si>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</si>
  <si>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</si>
  <si>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</si>
  <si>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</si>
  <si>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</si>
  <si>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</si>
  <si>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</si>
  <si>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</si>
  <si>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</si>
  <si>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</si>
  <si>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</si>
  <si>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</si>
  <si>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</si>
  <si>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</si>
  <si>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</si>
  <si>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</si>
  <si>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</si>
  <si>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</si>
  <si>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</si>
  <si>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</si>
  <si>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</si>
  <si>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</si>
  <si>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</si>
  <si>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</si>
  <si>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</si>
  <si>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</si>
  <si>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</si>
  <si>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</si>
  <si>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</si>
  <si>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</si>
  <si>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</si>
  <si>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</si>
  <si>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</si>
  <si>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</si>
  <si>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</si>
  <si>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</si>
  <si>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</si>
  <si>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</si>
  <si>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</si>
  <si>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</si>
  <si>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</si>
  <si>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</si>
  <si>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</si>
  <si>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</si>
  <si>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</si>
  <si>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</si>
  <si>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</si>
  <si>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</si>
  <si>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</si>
  <si>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</si>
  <si>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</si>
  <si>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</si>
  <si>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</si>
  <si>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</si>
  <si>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</si>
  <si>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</si>
  <si>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</si>
  <si>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</si>
  <si>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</si>
  <si>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</si>
  <si>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</si>
  <si>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</si>
  <si>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</si>
  <si>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</si>
  <si>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</si>
  <si>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</si>
  <si>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</si>
  <si>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</si>
  <si>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</si>
  <si>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</si>
  <si>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</si>
  <si>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</si>
  <si>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</si>
  <si>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</si>
  <si>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</si>
  <si>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</si>
  <si>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</si>
  <si>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</si>
  <si>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</si>
  <si>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</si>
  <si>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</si>
  <si>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</si>
  <si>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</si>
  <si>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</si>
  <si>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</si>
  <si>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</si>
  <si>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</si>
  <si>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</si>
  <si>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</si>
  <si>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</si>
  <si>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</si>
  <si>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</si>
  <si>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</si>
  <si>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</si>
  <si>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</si>
  <si>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</si>
  <si>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</si>
  <si>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</si>
  <si>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</si>
  <si>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</si>
  <si>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</si>
  <si>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</si>
  <si>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</si>
  <si>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</si>
  <si>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</si>
  <si>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</si>
  <si>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</si>
  <si>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</si>
  <si>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</si>
  <si>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</si>
  <si>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</si>
  <si>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</si>
  <si>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</si>
  <si>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</si>
  <si>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</si>
  <si>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</si>
  <si>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</si>
  <si>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</si>
  <si>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</si>
  <si>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</si>
  <si>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</si>
  <si>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</si>
  <si>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</si>
  <si>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</si>
  <si>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</si>
  <si>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</si>
  <si>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</si>
  <si>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</si>
  <si>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</si>
  <si>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</si>
  <si>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</si>
  <si>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</si>
  <si>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</si>
  <si>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</si>
  <si>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</si>
  <si>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</si>
  <si>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</si>
  <si>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</si>
  <si>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</si>
  <si>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</si>
  <si>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</si>
  <si>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</si>
  <si>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</si>
  <si>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</si>
  <si>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</si>
  <si>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</si>
  <si>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</si>
  <si>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</si>
  <si>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</si>
  <si>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</si>
  <si>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</si>
  <si>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</si>
  <si>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</si>
  <si>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</si>
  <si>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</si>
  <si>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</si>
  <si>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</si>
  <si>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</si>
  <si>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</si>
  <si>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</si>
  <si>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</si>
  <si>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</si>
  <si>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</si>
  <si>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</si>
  <si>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</si>
  <si>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</si>
  <si>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</si>
  <si>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</si>
  <si>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</si>
  <si>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</si>
  <si>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</si>
  <si>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</si>
  <si>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</si>
  <si>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</si>
  <si>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</si>
  <si>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</si>
  <si>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</si>
  <si>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</si>
  <si>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</si>
  <si>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</si>
  <si>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</si>
  <si>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</si>
  <si>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</si>
  <si>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</si>
  <si>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</si>
  <si>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</si>
  <si>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</si>
  <si>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</si>
  <si>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</si>
  <si>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</si>
  <si>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</si>
  <si>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</si>
  <si>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</si>
  <si>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</si>
  <si>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</si>
  <si>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</si>
  <si>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</si>
  <si>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</si>
  <si>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</si>
  <si>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</si>
  <si>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</si>
  <si>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</si>
  <si>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</si>
  <si>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</si>
  <si>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</si>
  <si>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</si>
  <si>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</si>
  <si>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</si>
  <si>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</si>
  <si>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</si>
  <si>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</si>
  <si>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</si>
  <si>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</si>
  <si>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</si>
  <si>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</si>
  <si>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</si>
  <si>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</si>
  <si>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</si>
  <si>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</si>
  <si>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</si>
  <si>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</si>
  <si>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</si>
  <si>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</si>
  <si>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</si>
  <si>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</si>
  <si>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</si>
  <si>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</si>
  <si>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</si>
  <si>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</si>
  <si>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</si>
  <si>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</si>
  <si>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</si>
  <si>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</si>
  <si>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</si>
  <si>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</si>
  <si>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</si>
  <si>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</si>
  <si>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</si>
  <si>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</si>
  <si>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</si>
  <si>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</si>
  <si>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</si>
  <si>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</si>
  <si>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</si>
  <si>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</si>
  <si>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</si>
  <si>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</si>
  <si>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</si>
  <si>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</si>
  <si>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</si>
  <si>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</si>
  <si>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</si>
  <si>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</si>
  <si>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</si>
  <si>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</si>
  <si>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</si>
  <si>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</si>
  <si>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</si>
  <si>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</si>
  <si>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</si>
  <si>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</si>
  <si>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</si>
  <si>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</si>
  <si>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</si>
  <si>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</si>
  <si>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</si>
  <si>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</si>
  <si>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</si>
  <si>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</si>
  <si>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</si>
  <si>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</si>
  <si>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</si>
  <si>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</si>
  <si>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</si>
  <si>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</si>
  <si>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</si>
  <si>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</si>
  <si>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</si>
  <si>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</si>
  <si>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</si>
  <si>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</si>
  <si>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</si>
  <si>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</si>
  <si>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</si>
  <si>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</si>
  <si>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</si>
  <si>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</si>
  <si>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</si>
  <si>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</si>
  <si>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</si>
  <si>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</si>
  <si>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</si>
  <si>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</si>
  <si>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</si>
  <si>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</si>
  <si>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</si>
  <si>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</si>
  <si>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</si>
  <si>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</si>
  <si>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</si>
  <si>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</si>
  <si>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</si>
  <si>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</si>
  <si>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</si>
  <si>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</si>
  <si>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</si>
  <si>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</si>
  <si>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</si>
  <si>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</si>
  <si>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</si>
  <si>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</si>
  <si>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</si>
  <si>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</si>
  <si>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</si>
  <si>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</si>
  <si>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</si>
  <si>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</si>
  <si>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</si>
  <si>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</si>
  <si>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</si>
  <si>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</si>
  <si>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</si>
  <si>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</si>
  <si>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</si>
  <si>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</si>
  <si>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</si>
  <si>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</si>
  <si>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</si>
  <si>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</si>
  <si>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</si>
  <si>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</si>
  <si>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</si>
  <si>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</si>
  <si>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</si>
  <si>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</si>
  <si>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</si>
  <si>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</si>
  <si>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</si>
  <si>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</si>
  <si>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</si>
  <si>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</si>
  <si>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</si>
  <si>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</si>
  <si>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</si>
  <si>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</si>
  <si>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</si>
  <si>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</si>
  <si>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</si>
  <si>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</si>
  <si>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</si>
  <si>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</si>
  <si>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</si>
  <si>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</si>
  <si>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</si>
  <si>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</si>
  <si>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</si>
  <si>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</si>
  <si>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</si>
  <si>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</si>
  <si>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</si>
  <si>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</si>
  <si>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</si>
  <si>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</si>
  <si>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</si>
  <si>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</si>
  <si>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</si>
  <si>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</si>
  <si>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</si>
  <si>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</si>
  <si>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</si>
  <si>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</si>
  <si>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</si>
  <si>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</si>
  <si>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</si>
  <si>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</si>
  <si>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</si>
  <si>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</si>
  <si>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</si>
  <si>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</si>
  <si>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</si>
  <si>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</si>
  <si>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</si>
  <si>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</si>
  <si>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</si>
  <si>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</si>
  <si>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</si>
  <si>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</si>
  <si>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</si>
  <si>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</si>
  <si>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</si>
  <si>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</si>
  <si>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</si>
  <si>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</si>
  <si>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</si>
  <si>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</si>
  <si>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</si>
  <si>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</si>
  <si>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</si>
  <si>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</si>
  <si>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</si>
  <si>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</si>
  <si>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</si>
  <si>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</si>
  <si>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</si>
  <si>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</si>
  <si>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</si>
  <si>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</si>
  <si>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</si>
  <si>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</si>
  <si>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</si>
  <si>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</si>
  <si>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</si>
  <si>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</si>
  <si>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</si>
  <si>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</si>
  <si>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</si>
  <si>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</si>
  <si>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</si>
  <si>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</si>
  <si>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</si>
  <si>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</si>
  <si>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</si>
  <si>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</si>
  <si>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</si>
  <si>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</si>
  <si>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</si>
  <si>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</si>
  <si>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</si>
  <si>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</si>
  <si>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</si>
  <si>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</si>
  <si>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</si>
  <si>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</si>
  <si>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</si>
  <si>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</si>
  <si>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</si>
  <si>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</si>
  <si>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</si>
  <si>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</si>
  <si>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</si>
  <si>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</si>
  <si>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</si>
  <si>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</si>
  <si>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</si>
  <si>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</si>
  <si>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</si>
  <si>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</si>
  <si>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</si>
  <si>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</si>
  <si>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</si>
  <si>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</si>
  <si>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</si>
  <si>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</si>
  <si>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</si>
  <si>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</si>
  <si>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</si>
  <si>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</si>
  <si>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</si>
  <si>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</si>
  <si>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</si>
  <si>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</si>
  <si>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</si>
  <si>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</si>
  <si>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</si>
  <si>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</si>
  <si>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</si>
  <si>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</si>
  <si>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</si>
  <si>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</si>
  <si>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</si>
  <si>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</si>
  <si>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</si>
  <si>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</si>
  <si>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</si>
  <si>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</si>
  <si>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</si>
  <si>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</si>
  <si>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</si>
  <si>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</si>
  <si>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</si>
  <si>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</si>
  <si>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</si>
  <si>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</si>
  <si>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</si>
  <si>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</si>
  <si>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</si>
  <si>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</si>
  <si>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</si>
  <si>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</si>
  <si>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</si>
  <si>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</si>
  <si>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</si>
  <si>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</si>
  <si>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</si>
  <si>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</si>
  <si>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</si>
  <si>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</si>
  <si>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</si>
  <si>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</si>
  <si>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</si>
  <si>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</si>
  <si>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</si>
  <si>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</si>
  <si>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</si>
  <si>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</si>
  <si>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</si>
  <si>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</si>
  <si>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</si>
  <si>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</si>
  <si>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</si>
  <si>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</si>
  <si>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</si>
  <si>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</si>
  <si>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</si>
  <si>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</si>
  <si>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</si>
  <si>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</si>
  <si>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</si>
  <si>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</si>
  <si>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</si>
  <si>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</si>
  <si>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</si>
  <si>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</si>
  <si>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</si>
  <si>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</si>
  <si>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</si>
  <si>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</si>
  <si>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</si>
  <si>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</si>
  <si>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</si>
  <si>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</si>
  <si>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</si>
  <si>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</si>
  <si>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</si>
  <si>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</si>
  <si>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</si>
  <si>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</si>
  <si>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</si>
  <si>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</si>
  <si>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</si>
  <si>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</si>
  <si>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</si>
  <si>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</si>
  <si>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</si>
  <si>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</si>
  <si>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</si>
  <si>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</si>
  <si>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</si>
  <si>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</si>
  <si>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</si>
  <si>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</si>
  <si>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</si>
  <si>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</si>
  <si>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</si>
  <si>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</si>
  <si>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</si>
  <si>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</si>
  <si>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</si>
  <si>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</si>
  <si>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</si>
  <si>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</si>
  <si>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</si>
  <si>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</si>
  <si>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</si>
  <si>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</si>
  <si>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</si>
  <si>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</si>
  <si>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</si>
  <si>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</si>
  <si>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</si>
  <si>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</si>
  <si>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</si>
  <si>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</si>
  <si>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</si>
  <si>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</si>
  <si>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</si>
  <si>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</si>
  <si>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</si>
  <si>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</si>
  <si>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</si>
  <si>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</si>
  <si>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</si>
  <si>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</si>
  <si>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</si>
  <si>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</si>
  <si>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</si>
  <si>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</si>
  <si>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</si>
  <si>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</si>
  <si>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</si>
  <si>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</si>
  <si>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</si>
  <si>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</si>
  <si>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</si>
  <si>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</si>
  <si>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</si>
  <si>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</si>
  <si>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</si>
  <si>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</si>
  <si>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</si>
  <si>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</si>
  <si>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</si>
  <si>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</si>
  <si>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</si>
  <si>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</si>
  <si>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</si>
  <si>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</si>
  <si>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</si>
  <si>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</si>
  <si>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</si>
  <si>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</si>
  <si>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</si>
  <si>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</si>
  <si>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</si>
  <si>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</si>
  <si>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</si>
  <si>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</si>
  <si>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</si>
  <si>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</si>
  <si>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</si>
  <si>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</si>
  <si>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</si>
  <si>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</si>
  <si>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</si>
  <si>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</si>
  <si>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</si>
  <si>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</si>
  <si>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</si>
  <si>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</si>
  <si>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</si>
  <si>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</si>
  <si>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</si>
  <si>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</si>
  <si>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</si>
  <si>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</si>
  <si>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</si>
  <si>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</si>
  <si>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</si>
  <si>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</si>
  <si>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</si>
  <si>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</si>
  <si>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</si>
  <si>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</si>
  <si>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</si>
  <si>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</si>
  <si>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</si>
  <si>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</si>
  <si>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</si>
  <si>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</si>
  <si>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</si>
  <si>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</si>
  <si>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</si>
  <si>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</si>
  <si>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</si>
  <si>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</si>
  <si>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</si>
  <si>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</si>
  <si>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</si>
  <si>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</si>
  <si>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</si>
  <si>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</si>
  <si>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</si>
  <si>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</si>
  <si>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</si>
  <si>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</si>
  <si>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</si>
  <si>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</si>
  <si>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</si>
  <si>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</si>
  <si>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</si>
  <si>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</si>
  <si>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</si>
  <si>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</si>
  <si>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</si>
  <si>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</si>
  <si>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</si>
  <si>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</si>
  <si>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</si>
  <si>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</si>
  <si>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</si>
  <si>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</si>
  <si>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</si>
  <si>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</si>
  <si>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</si>
  <si>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</si>
  <si>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</si>
  <si>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</si>
  <si>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</si>
  <si>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</si>
  <si>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</si>
  <si>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</si>
  <si>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</si>
  <si>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</si>
  <si>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</si>
  <si>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</si>
  <si>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</si>
  <si>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</si>
  <si>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</si>
  <si>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</si>
  <si>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</si>
  <si>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</si>
  <si>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</si>
  <si>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</si>
  <si>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</si>
  <si>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</si>
  <si>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</si>
  <si>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</si>
  <si>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</si>
  <si>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</si>
  <si>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</si>
  <si>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</si>
  <si>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</si>
  <si>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</si>
  <si>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</si>
  <si>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</si>
  <si>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</si>
  <si>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</si>
  <si>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</si>
  <si>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</si>
  <si>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</si>
  <si>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</si>
  <si>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</si>
  <si>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</si>
  <si>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</si>
  <si>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</si>
  <si>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</si>
  <si>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</si>
  <si>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</si>
  <si>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</si>
  <si>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</si>
  <si>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</si>
  <si>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</si>
  <si>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</si>
  <si>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</si>
  <si>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</si>
  <si>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</si>
  <si>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</si>
  <si>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</si>
  <si>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</si>
  <si>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</si>
  <si>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</si>
  <si>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</si>
  <si>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</si>
  <si>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</si>
  <si>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</si>
  <si>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</si>
  <si>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</si>
  <si>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</si>
  <si>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</si>
  <si>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</si>
  <si>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</si>
  <si>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</si>
  <si>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</si>
  <si>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</si>
  <si>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</si>
  <si>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</si>
  <si>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</si>
  <si>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</si>
  <si>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</si>
  <si>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</si>
  <si>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</si>
  <si>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</si>
  <si>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</si>
  <si>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</si>
  <si>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</si>
  <si>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</si>
  <si>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</si>
  <si>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</si>
  <si>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</si>
  <si>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</si>
  <si>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</si>
  <si>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</si>
  <si>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</si>
  <si>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</si>
  <si>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</si>
  <si>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</si>
  <si>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</si>
  <si>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</si>
  <si>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</si>
  <si>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</si>
  <si>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</si>
  <si>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</si>
  <si>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</si>
  <si>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</si>
  <si>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</si>
  <si>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</si>
  <si>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</si>
  <si>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</si>
  <si>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</si>
  <si>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</si>
  <si>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</si>
  <si>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</si>
  <si>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</si>
  <si>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</si>
  <si>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</si>
  <si>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</si>
  <si>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</si>
  <si>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</si>
  <si>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</si>
  <si>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</si>
  <si>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</si>
  <si>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</si>
  <si>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</si>
  <si>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</si>
  <si>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</si>
  <si>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</si>
  <si>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</si>
  <si>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</si>
  <si>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</si>
  <si>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</si>
  <si>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</si>
  <si>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</si>
  <si>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</si>
  <si>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</si>
  <si>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</si>
  <si>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</si>
  <si>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</si>
  <si>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</si>
  <si>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</si>
  <si>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</si>
  <si>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</si>
  <si>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</si>
  <si>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</si>
  <si>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</si>
  <si>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</si>
  <si>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</si>
  <si>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</si>
  <si>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</si>
  <si>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</si>
  <si>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</si>
  <si>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</si>
  <si>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</si>
  <si>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</si>
  <si>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</si>
  <si>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</si>
  <si>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</si>
  <si>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</si>
  <si>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</si>
  <si>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</si>
  <si>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</si>
  <si>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</si>
  <si>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</si>
  <si>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</si>
  <si>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</si>
  <si>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</si>
  <si>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</si>
  <si>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</si>
  <si>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</si>
  <si>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</si>
  <si>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</si>
  <si>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</si>
  <si>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</si>
  <si>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</si>
  <si>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</si>
  <si>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</si>
  <si>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</si>
  <si>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</si>
  <si>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</si>
  <si>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</si>
  <si>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</si>
  <si>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</si>
  <si>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</si>
  <si>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</si>
  <si>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</si>
  <si>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</si>
  <si>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</si>
  <si>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</si>
  <si>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</si>
  <si>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</si>
  <si>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</si>
  <si>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</si>
  <si>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</si>
  <si>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</si>
  <si>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</si>
  <si>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</si>
  <si>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</si>
  <si>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</si>
  <si>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</si>
  <si>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</si>
  <si>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</si>
  <si>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</si>
  <si>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</si>
  <si>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</si>
  <si>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</si>
  <si>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</si>
  <si>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</si>
  <si>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</si>
  <si>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</si>
  <si>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</si>
  <si>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</si>
  <si>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</si>
  <si>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</si>
  <si>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</si>
  <si>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</si>
  <si>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</si>
  <si>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</si>
  <si>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</si>
  <si>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</si>
  <si>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</si>
  <si>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</si>
  <si>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</si>
  <si>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</si>
  <si>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</si>
  <si>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</si>
  <si>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</si>
  <si>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</si>
  <si>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</si>
  <si>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</si>
  <si>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</si>
  <si>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</si>
  <si>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</si>
  <si>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</si>
  <si>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</si>
  <si>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</si>
  <si>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</si>
  <si>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</si>
  <si>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</si>
  <si>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</si>
  <si>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</si>
  <si>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</si>
  <si>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</si>
  <si>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</si>
  <si>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</si>
  <si>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</si>
  <si>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</si>
  <si>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</si>
  <si>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</si>
  <si>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</si>
  <si>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</si>
  <si>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</si>
  <si>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</si>
  <si>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</si>
  <si>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</si>
  <si>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</si>
  <si>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</si>
  <si>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</si>
  <si>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</si>
  <si>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</si>
  <si>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</si>
  <si>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</si>
  <si>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</si>
  <si>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</si>
  <si>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</si>
  <si>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</si>
  <si>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</si>
  <si>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</si>
  <si>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</si>
  <si>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</si>
  <si>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</si>
  <si>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</si>
  <si>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</si>
  <si>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</si>
  <si>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</si>
  <si>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</si>
  <si>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</si>
  <si>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</si>
  <si>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</si>
  <si>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</si>
  <si>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</si>
  <si>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</si>
  <si>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</si>
  <si>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</si>
  <si>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</si>
  <si>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</si>
  <si>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</si>
  <si>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</si>
  <si>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</si>
  <si>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</si>
  <si>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</si>
  <si>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</si>
  <si>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</si>
  <si>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</si>
  <si>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</si>
  <si>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</si>
  <si>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</si>
  <si>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</si>
  <si>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</si>
  <si>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</si>
  <si>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</si>
  <si>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</si>
  <si>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</si>
  <si>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</si>
  <si>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</si>
  <si>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</si>
  <si>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</si>
  <si>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</si>
  <si>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</si>
  <si>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</si>
  <si>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</si>
  <si>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</si>
  <si>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</si>
  <si>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</si>
  <si>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</si>
  <si>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</si>
  <si>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</si>
  <si>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</si>
  <si>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</si>
  <si>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</si>
  <si>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</si>
  <si>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</si>
  <si>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</si>
  <si>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</si>
  <si>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</si>
  <si>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</si>
  <si>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</si>
  <si>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</si>
  <si>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</si>
  <si>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</si>
  <si>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</si>
  <si>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</si>
  <si>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</si>
  <si>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</si>
  <si>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</si>
  <si>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</si>
  <si>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</si>
  <si>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</si>
  <si>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</si>
  <si>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</si>
  <si>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</si>
  <si>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</si>
  <si>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</si>
  <si>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</si>
  <si>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</si>
  <si>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</si>
  <si>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</si>
  <si>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</si>
  <si>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</si>
  <si>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</si>
  <si>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</si>
  <si>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</si>
  <si>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</si>
  <si>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</si>
  <si>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</si>
  <si>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</si>
  <si>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</si>
  <si>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</si>
  <si>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</si>
  <si>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</si>
  <si>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</si>
  <si>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</si>
  <si>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</si>
  <si>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</si>
  <si>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</si>
  <si>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</si>
  <si>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</si>
  <si>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</si>
  <si>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</si>
  <si>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</si>
  <si>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</si>
  <si>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</si>
  <si>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</si>
  <si>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</si>
  <si>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</si>
  <si>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</si>
  <si>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</si>
  <si>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</si>
  <si>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</si>
  <si>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</si>
  <si>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</si>
  <si>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</si>
  <si>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</si>
  <si>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</si>
  <si>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</si>
  <si>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</si>
  <si>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</si>
  <si>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</si>
  <si>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</si>
  <si>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</si>
  <si>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</si>
  <si>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</si>
  <si>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</si>
  <si>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</si>
  <si>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</si>
  <si>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</si>
  <si>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</si>
  <si>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</si>
  <si>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</si>
  <si>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</si>
  <si>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</si>
  <si>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</si>
  <si>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</si>
  <si>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</si>
  <si>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</si>
  <si>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</si>
  <si>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</si>
  <si>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</si>
  <si>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</si>
  <si>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</si>
  <si>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</si>
  <si>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</si>
  <si>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</si>
  <si>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</si>
  <si>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</si>
  <si>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</si>
  <si>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</si>
  <si>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</si>
  <si>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</si>
  <si>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</si>
  <si>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</si>
  <si>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</si>
  <si>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</si>
  <si>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</si>
  <si>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</si>
  <si>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</si>
  <si>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</si>
  <si>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</si>
  <si>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</si>
  <si>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</si>
  <si>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</si>
  <si>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</si>
  <si>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</si>
  <si>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</si>
  <si>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</si>
  <si>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</si>
  <si>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</si>
  <si>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</si>
  <si>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</si>
  <si>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</si>
  <si>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</si>
  <si>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</si>
  <si>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</si>
  <si>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</si>
  <si>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</si>
  <si>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</si>
  <si>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</si>
  <si>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</si>
  <si>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</si>
  <si>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</si>
  <si>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</si>
  <si>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</si>
  <si>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</si>
  <si>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</si>
  <si>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</si>
  <si>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</si>
  <si>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</si>
  <si>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</si>
  <si>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</si>
  <si>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</si>
  <si>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</si>
  <si>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</si>
  <si>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</si>
  <si>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</si>
  <si>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</si>
  <si>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</si>
  <si>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</si>
  <si>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</si>
  <si>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</si>
  <si>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</si>
  <si>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</si>
  <si>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</si>
  <si>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</si>
  <si>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</si>
  <si>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</si>
  <si>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</si>
  <si>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</si>
  <si>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</si>
  <si>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</si>
  <si>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</si>
  <si>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</si>
  <si>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</si>
  <si>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</si>
  <si>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</si>
  <si>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</si>
  <si>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</si>
  <si>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</si>
  <si>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</si>
  <si>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</si>
  <si>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</si>
  <si>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</si>
  <si>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</si>
  <si>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</si>
  <si>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</si>
  <si>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</si>
  <si>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</si>
  <si>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</si>
  <si>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</si>
  <si>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</si>
  <si>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</si>
  <si>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</si>
  <si>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</si>
  <si>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</si>
  <si>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</si>
  <si>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</si>
  <si>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</si>
  <si>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</si>
  <si>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</si>
  <si>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</si>
  <si>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</si>
  <si>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</si>
  <si>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</si>
  <si>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</si>
  <si>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</si>
  <si>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</si>
  <si>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</si>
  <si>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</si>
  <si>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</si>
  <si>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</si>
  <si>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</si>
  <si>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</si>
  <si>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</si>
  <si>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</si>
  <si>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</si>
  <si>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</si>
  <si>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</si>
  <si>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</si>
  <si>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</si>
  <si>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</si>
  <si>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</si>
  <si>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</si>
  <si>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</si>
  <si>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</si>
  <si>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</si>
  <si>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</si>
  <si>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</si>
  <si>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</si>
  <si>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</si>
  <si>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</si>
  <si>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</si>
  <si>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</si>
  <si>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</si>
  <si>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</si>
  <si>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</si>
  <si>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</si>
  <si>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</si>
  <si>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</si>
  <si>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</si>
  <si>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</si>
  <si>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</si>
  <si>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</si>
  <si>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</si>
  <si>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</si>
  <si>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</si>
  <si>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</si>
  <si>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</si>
  <si>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</si>
  <si>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</si>
  <si>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</si>
  <si>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</si>
  <si>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</si>
  <si>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</si>
  <si>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</si>
  <si>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</si>
  <si>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</si>
  <si>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</si>
  <si>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</si>
  <si>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</si>
  <si>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</si>
  <si>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</si>
  <si>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</si>
  <si>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</si>
  <si>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</si>
  <si>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</si>
  <si>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</si>
  <si>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</si>
  <si>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</si>
  <si>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</si>
  <si>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</si>
  <si>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</si>
  <si>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</si>
  <si>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</si>
  <si>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</si>
  <si>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</si>
  <si>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</si>
  <si>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</si>
  <si>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</si>
  <si>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</si>
  <si>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</si>
  <si>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</si>
  <si>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</si>
  <si>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</si>
  <si>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</si>
  <si>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</si>
  <si>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</si>
  <si>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</si>
  <si>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</si>
  <si>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</si>
  <si>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</si>
  <si>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</si>
  <si>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</si>
  <si>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</si>
  <si>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</si>
  <si>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</si>
  <si>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</si>
  <si>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20217620000144.0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</si>
  <si>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Ceroa Siempre.</t>
  </si>
  <si>
    <t>Instituto Colombiano de Bienestar Familiar</t>
  </si>
  <si>
    <t>762614013</t>
  </si>
  <si>
    <t>ATENDER A LA PRIMERA INFANCIA EN EL MARCO DE LA ESTRATEGIA DE CERO A SIEMBRE DE CONFORMIDAD CON LAS DIRECTRICES, LINEAMIENTOS Y PARAMETROS ESTABLECIDOS POR EL ICBF</t>
  </si>
  <si>
    <t>762614594</t>
  </si>
  <si>
    <t>762614729</t>
  </si>
  <si>
    <t>BRINDAR ATENCION A LA PRIMERA INFANCIA, NIÑOS Y NIÑAS MENORES DE CINCO AÑOS, DE FAMILIAS EN SITUACION DE VULNERABILIDAD A TRAVES DE LOS HOGARES COMUNITARIOS DE BIENESTAR FAMILIARES, GRUPALES, EMPRESARIALES Y EN LA MODALIDAD FAMI, DE CONFORMIDAD CON LOS LINEAMIENTOS ESTANDARES Y DIRECTRICES QUE EL ICBF EXPIDA PARA LAS MISMA EN LA UNIDADES DE ATENCION DE LA JURISDICCION DEL CENTRO ZONAL YUMBO</t>
  </si>
  <si>
    <t>BRINDAR ATENCION A LA PRIMERA INFANCIA, NIÑOS Y NIÑAS MENORES DE CINCO AÑOS, DE FAMILIAS EN SITUACION DE VULNERABILIDAD A TRAVES DE LOS HOGARES COMUNITARIOS DE BIENESTAR FAMILIARES, GRUPALES, EMPRESARIALES Y EN LA MODALIDAD FAMI, DE CONFORMIDAD CON LOS LINEAMIENTOS ESTANDARES Y DIRECTRICES QUE EL ICBF EXPIDA PARA LAS MISMA EN LA UNIDADES DE ATENCION DE LA JURISDICCION DEL CENTRO ZONAL YUMBO DE LA REGINAL VALLE DEL CAUCA DEL INSTITUTO COLOMBIANO DE BIENESTAR FAMILIAR. TENIENDO EN CUENTA LOS COSTOS DEFINIDOS POR EL ICBF PARA CADA MODALIDAD.</t>
  </si>
  <si>
    <t>762614877</t>
  </si>
  <si>
    <t>ATENDER A NIÑOS Y NIÑAS MENORES DE 5 AÑOS, OHASTA SU INGRESO AL GRADO DE TRANSICION, Y LA MUJER GESTANTE Y EN PERIODO DE LA LACTANCIA EN LOS SERVICIOS DE EDUCACION INICIAL Y CUIDADO, CON EL FIN DE PROMOVER EL DESARROLLO INTEGRAL DE LA PRIMERA INFANCIA CON CALIDAD, DE CONFORMIDAD CON LOS LINEAMIENTOS, DIRECTRICES  Y PARAMETROS ESTABLECIDOS POR EL ICBF.</t>
  </si>
  <si>
    <t>762615192</t>
  </si>
  <si>
    <t>ATENDER A LA PRIMERA INFANCIA EN EL MARCO DE LA ESTATEGIA DE CERO A SIEMPRE ESPECIFICAMENTE A LOS NIÑOS Y NIÑAS MENORES DE CINCO AÑOS DE FAMILIAS EN SITUACION DE  VULNERABILIDAD DE CONFORMIDAD CON LAS DIRECTRICES, LINEAMIENTOS Y PARAMETROS ESTABLECIDOD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</si>
  <si>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762616213</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</si>
  <si>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LAS SIGUIENTES FORMAS DE ATENCION: FAMILIARES, MULTIPLES,GRUPALES, EMPRESARIALES,JARDINES SOCIALES, Y EN LA MODALIDAD FAMI.</t>
  </si>
  <si>
    <t>7626171102</t>
  </si>
  <si>
    <t>PRESTAR EL SERVICIO DE EDUCACION INICIAL, EN EL MARCO DE LA ATENCION INTEGRAL A NIÑAS Y NIÑOS MENORES DE 5 AÑOS, O HASTA SU INGRESO AL GRADO DE TRANSICION, DE CONFORMIDAD CON LOS MANUALES OPERATIVOS DE LA MODALIDAD Y LAS DIRECTRICES ESTABLECIDAS POR EL ICBF, EN ARMINIA CON LA POLITICA DEL ESTADO PARA EL DESARROLLO INTEGRAL DE LA PRIMERA INFANCIA DE CERO A SIEMPRE, EN EL SERVICIO CENTROS DE DESARROLLO INFANTIL.</t>
  </si>
  <si>
    <t>762618492</t>
  </si>
  <si>
    <t>7626161190</t>
  </si>
  <si>
    <t>762616413</t>
  </si>
  <si>
    <t>PRESTAR EL SERVICIO DE EDUCACION INICIAL, EN EL MARCO DE LA ATENCION INTEGRAL A NIÑAS Y NIÑOS MENORES DE 5 AÑOS, O HASTA SU INGRESO AL GRADO DE TRANSICION,  CON EL FIN DE PROMOVER EL DESARROLLO INTEGRAL DE LA PRIMERA INFANCIA CON CALIDAD, DE CONFORMIDAD CON LOS LINEAMIENTOS, MANUAL OPERATIVO, LAS DIRECTRICES,PARAMETROS Y ESTANDARES ESTABLECIDOS POR EL ICBF, EN EL MARCO DE LA ESTRATEGIA  DE ATENCION INTEGRAL DE CERO A SIEMPRE.</t>
  </si>
  <si>
    <t>762619214</t>
  </si>
  <si>
    <t>PRESTAR EL SERVICIO CENTROS DE DESARROLLO INFANTIL CDI, DE CONFORMIDAD CON EL  MANUAL OPERATIVO DE LA MODALIDAD INSTITUCIONAL Y LAS DIRECTRICES ESTABLECIDAS POR EL ICBF, EN ARMONIA CON LAPOLITICA DE ESTADO PARA EL DESARROLLO INTEGRAL DE LAPRIMERA INFANCIA DE CEROA SIEMPRE.</t>
  </si>
  <si>
    <t>762620285</t>
  </si>
  <si>
    <t>PRESTAR LOS SERVICIOS DE EDUCACION INICIAL EN EL MARCO DE LA ATENCION INTEGRAL EN CENTRO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</si>
  <si>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MARIA ELISA KORGI GARCIA</t>
  </si>
  <si>
    <t>CALLE 6 N  # 3B-23  BARRIO LLERAS</t>
  </si>
  <si>
    <t>3155532016</t>
  </si>
  <si>
    <t>KM 4 CASA 4  VIA CRISTO REY CONDOMINIO EL MAMEYAL</t>
  </si>
  <si>
    <t>mekorgi@fundacioncaracoli.org  mekorgi@hotmail.com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</si>
</sst>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3" zoomScale="80" zoomScaleNormal="8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900368816</v>
      </c>
      <c r="C20" s="5"/>
      <c r="D20" s="73"/>
      <c r="E20" s="5"/>
      <c r="F20" s="5"/>
      <c r="G20" s="5"/>
      <c r="H20" s="186"/>
      <c r="I20" s="149" t="s">
        <v>1155</v>
      </c>
      <c r="J20" s="150" t="s">
        <v>1068</v>
      </c>
      <c r="K20" s="151">
        <v>1830790144</v>
      </c>
      <c r="L20" s="152"/>
      <c r="M20" s="152">
        <v>44561</v>
      </c>
      <c r="N20" s="135">
        <f>+(M20-L20)/30</f>
        <v>1485.3666666666666</v>
      </c>
      <c r="O20" s="138"/>
      <c r="U20" s="134"/>
      <c r="V20" s="105">
        <f ca="1">NOW()</f>
        <v>44193.678389351851</v>
      </c>
      <c r="W20" s="105">
        <f ca="1">NOW()</f>
        <v>44193.678389351851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CENTRO DE DESARROLLO INTENGRAL TEMPRANO EL CARACOLI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41653</v>
      </c>
      <c r="F48" s="145">
        <v>42004</v>
      </c>
      <c r="G48" s="160">
        <f>IF(AND(E48&lt;&gt;"",F48&lt;&gt;""),((F48-E48)/30),"")</f>
        <v>11.7</v>
      </c>
      <c r="H48" s="114" t="s">
        <v>2680</v>
      </c>
      <c r="I48" s="113" t="s">
        <v>1155</v>
      </c>
      <c r="J48" s="113" t="s">
        <v>1068</v>
      </c>
      <c r="K48" s="116">
        <v>538331274</v>
      </c>
      <c r="L48" s="115" t="s">
        <v>1148</v>
      </c>
      <c r="M48" s="117"/>
      <c r="N48" s="115" t="s">
        <v>27</v>
      </c>
      <c r="O48" s="115" t="s">
        <v>26</v>
      </c>
      <c r="P48" s="78"/>
    </row>
    <row r="49" spans="1:16" s="6" customFormat="1" ht="24.75" customHeight="1" x14ac:dyDescent="0.25">
      <c r="A49" s="143">
        <v>2</v>
      </c>
      <c r="B49" s="122" t="s">
        <v>2678</v>
      </c>
      <c r="C49" s="112" t="s">
        <v>31</v>
      </c>
      <c r="D49" s="110" t="s">
        <v>2681</v>
      </c>
      <c r="E49" s="145">
        <v>41913</v>
      </c>
      <c r="F49" s="145">
        <v>41973</v>
      </c>
      <c r="G49" s="160">
        <f t="shared" ref="G49:G50" si="2">IF(AND(E49&lt;&gt;"",F49&lt;&gt;""),((F49-E49)/30),"")</f>
        <v>2</v>
      </c>
      <c r="H49" s="114" t="s">
        <v>2683</v>
      </c>
      <c r="I49" s="113" t="s">
        <v>1155</v>
      </c>
      <c r="J49" s="113" t="s">
        <v>1068</v>
      </c>
      <c r="K49" s="116">
        <v>50096370</v>
      </c>
      <c r="L49" s="115" t="s">
        <v>1148</v>
      </c>
      <c r="M49" s="117"/>
      <c r="N49" s="115" t="s">
        <v>27</v>
      </c>
      <c r="O49" s="115" t="s">
        <v>26</v>
      </c>
      <c r="P49" s="78"/>
    </row>
    <row r="50" spans="1:16" s="6" customFormat="1" ht="24.75" customHeight="1" x14ac:dyDescent="0.25">
      <c r="A50" s="143">
        <v>3</v>
      </c>
      <c r="B50" s="122" t="s">
        <v>2678</v>
      </c>
      <c r="C50" s="112" t="s">
        <v>31</v>
      </c>
      <c r="D50" s="110" t="s">
        <v>2682</v>
      </c>
      <c r="E50" s="145">
        <v>41974</v>
      </c>
      <c r="F50" s="145">
        <v>42035</v>
      </c>
      <c r="G50" s="160">
        <f t="shared" si="2"/>
        <v>2.0333333333333332</v>
      </c>
      <c r="H50" s="122" t="s">
        <v>2684</v>
      </c>
      <c r="I50" s="113" t="s">
        <v>1155</v>
      </c>
      <c r="J50" s="113" t="s">
        <v>1068</v>
      </c>
      <c r="K50" s="116">
        <v>28735881</v>
      </c>
      <c r="L50" s="115" t="s">
        <v>1148</v>
      </c>
      <c r="M50" s="117"/>
      <c r="N50" s="115" t="s">
        <v>27</v>
      </c>
      <c r="O50" s="115" t="s">
        <v>26</v>
      </c>
      <c r="P50" s="78"/>
    </row>
    <row r="51" spans="1:16" s="6" customFormat="1" ht="24.75" customHeight="1" outlineLevel="1" x14ac:dyDescent="0.25">
      <c r="A51" s="143">
        <v>4</v>
      </c>
      <c r="B51" s="122" t="s">
        <v>2678</v>
      </c>
      <c r="C51" s="112" t="s">
        <v>31</v>
      </c>
      <c r="D51" s="110" t="s">
        <v>2685</v>
      </c>
      <c r="E51" s="145">
        <v>42002</v>
      </c>
      <c r="F51" s="145">
        <v>42369</v>
      </c>
      <c r="G51" s="160">
        <f t="shared" ref="G51:G107" si="3">IF(AND(E51&lt;&gt;"",F51&lt;&gt;""),((F51-E51)/30),"")</f>
        <v>12.233333333333333</v>
      </c>
      <c r="H51" s="114" t="s">
        <v>2686</v>
      </c>
      <c r="I51" s="113" t="s">
        <v>1155</v>
      </c>
      <c r="J51" s="113" t="s">
        <v>1068</v>
      </c>
      <c r="K51" s="116">
        <v>734599260</v>
      </c>
      <c r="L51" s="115" t="s">
        <v>1148</v>
      </c>
      <c r="M51" s="117"/>
      <c r="N51" s="115" t="s">
        <v>27</v>
      </c>
      <c r="O51" s="115" t="s">
        <v>26</v>
      </c>
      <c r="P51" s="78"/>
    </row>
    <row r="52" spans="1:16" s="7" customFormat="1" ht="24.75" customHeight="1" outlineLevel="1" x14ac:dyDescent="0.25">
      <c r="A52" s="144">
        <v>5</v>
      </c>
      <c r="B52" s="122" t="s">
        <v>2678</v>
      </c>
      <c r="C52" s="112" t="s">
        <v>31</v>
      </c>
      <c r="D52" s="110" t="s">
        <v>2687</v>
      </c>
      <c r="E52" s="145">
        <v>42031</v>
      </c>
      <c r="F52" s="145">
        <v>42369</v>
      </c>
      <c r="G52" s="160">
        <f t="shared" si="3"/>
        <v>11.266666666666667</v>
      </c>
      <c r="H52" s="119" t="s">
        <v>2688</v>
      </c>
      <c r="I52" s="113" t="s">
        <v>1155</v>
      </c>
      <c r="J52" s="113" t="s">
        <v>1068</v>
      </c>
      <c r="K52" s="116">
        <v>339281658</v>
      </c>
      <c r="L52" s="115" t="s">
        <v>1148</v>
      </c>
      <c r="M52" s="117"/>
      <c r="N52" s="115" t="s">
        <v>27</v>
      </c>
      <c r="O52" s="115" t="s">
        <v>26</v>
      </c>
      <c r="P52" s="79"/>
    </row>
    <row r="53" spans="1:16" s="7" customFormat="1" ht="24.75" customHeight="1" outlineLevel="1" x14ac:dyDescent="0.25">
      <c r="A53" s="144">
        <v>6</v>
      </c>
      <c r="B53" s="122" t="s">
        <v>2678</v>
      </c>
      <c r="C53" s="112" t="s">
        <v>31</v>
      </c>
      <c r="D53" s="110" t="s">
        <v>2689</v>
      </c>
      <c r="E53" s="145">
        <v>42397</v>
      </c>
      <c r="F53" s="145">
        <v>42664</v>
      </c>
      <c r="G53" s="160">
        <f t="shared" si="3"/>
        <v>8.9</v>
      </c>
      <c r="H53" s="119" t="s">
        <v>2690</v>
      </c>
      <c r="I53" s="113" t="s">
        <v>1155</v>
      </c>
      <c r="J53" s="113" t="s">
        <v>1068</v>
      </c>
      <c r="K53" s="116">
        <v>554979878</v>
      </c>
      <c r="L53" s="115" t="s">
        <v>1148</v>
      </c>
      <c r="M53" s="117"/>
      <c r="N53" s="115" t="s">
        <v>27</v>
      </c>
      <c r="O53" s="115" t="s">
        <v>26</v>
      </c>
      <c r="P53" s="79"/>
    </row>
    <row r="54" spans="1:16" s="7" customFormat="1" ht="24.75" customHeight="1" outlineLevel="1" x14ac:dyDescent="0.25">
      <c r="A54" s="144">
        <v>7</v>
      </c>
      <c r="B54" s="111" t="s">
        <v>2678</v>
      </c>
      <c r="C54" s="112" t="s">
        <v>31</v>
      </c>
      <c r="D54" s="110" t="s">
        <v>2694</v>
      </c>
      <c r="E54" s="145">
        <v>42720</v>
      </c>
      <c r="F54" s="145">
        <v>43084</v>
      </c>
      <c r="G54" s="160">
        <f t="shared" si="3"/>
        <v>12.133333333333333</v>
      </c>
      <c r="H54" s="114" t="s">
        <v>2692</v>
      </c>
      <c r="I54" s="113" t="s">
        <v>1155</v>
      </c>
      <c r="J54" s="113" t="s">
        <v>1068</v>
      </c>
      <c r="K54" s="118">
        <v>1701233525</v>
      </c>
      <c r="L54" s="115" t="s">
        <v>1148</v>
      </c>
      <c r="M54" s="117"/>
      <c r="N54" s="115" t="s">
        <v>27</v>
      </c>
      <c r="O54" s="115" t="s">
        <v>26</v>
      </c>
      <c r="P54" s="79"/>
    </row>
    <row r="55" spans="1:16" s="7" customFormat="1" ht="24.75" customHeight="1" outlineLevel="1" x14ac:dyDescent="0.25">
      <c r="A55" s="144">
        <v>8</v>
      </c>
      <c r="B55" s="111" t="s">
        <v>2678</v>
      </c>
      <c r="C55" s="112" t="s">
        <v>31</v>
      </c>
      <c r="D55" s="121" t="s">
        <v>2695</v>
      </c>
      <c r="E55" s="145">
        <v>42401</v>
      </c>
      <c r="F55" s="145">
        <v>42674</v>
      </c>
      <c r="G55" s="160">
        <f t="shared" si="3"/>
        <v>9.1</v>
      </c>
      <c r="H55" s="122" t="s">
        <v>2696</v>
      </c>
      <c r="I55" s="113" t="s">
        <v>1155</v>
      </c>
      <c r="J55" s="113" t="s">
        <v>1068</v>
      </c>
      <c r="K55" s="118">
        <v>204348150</v>
      </c>
      <c r="L55" s="115" t="s">
        <v>1148</v>
      </c>
      <c r="M55" s="117"/>
      <c r="N55" s="115" t="s">
        <v>27</v>
      </c>
      <c r="O55" s="115" t="s">
        <v>26</v>
      </c>
      <c r="P55" s="79"/>
    </row>
    <row r="56" spans="1:16" s="7" customFormat="1" ht="24.75" customHeight="1" outlineLevel="1" x14ac:dyDescent="0.25">
      <c r="A56" s="144">
        <v>9</v>
      </c>
      <c r="B56" s="111" t="s">
        <v>2678</v>
      </c>
      <c r="C56" s="112" t="s">
        <v>31</v>
      </c>
      <c r="D56" s="121" t="s">
        <v>2691</v>
      </c>
      <c r="E56" s="145">
        <v>43070</v>
      </c>
      <c r="F56" s="145">
        <v>43312</v>
      </c>
      <c r="G56" s="160">
        <f t="shared" si="3"/>
        <v>8.0666666666666664</v>
      </c>
      <c r="H56" s="122" t="s">
        <v>2692</v>
      </c>
      <c r="I56" s="113" t="s">
        <v>1155</v>
      </c>
      <c r="J56" s="113" t="s">
        <v>1068</v>
      </c>
      <c r="K56" s="118">
        <v>2304574001</v>
      </c>
      <c r="L56" s="115" t="s">
        <v>1148</v>
      </c>
      <c r="M56" s="117"/>
      <c r="N56" s="115" t="s">
        <v>27</v>
      </c>
      <c r="O56" s="115" t="s">
        <v>26</v>
      </c>
      <c r="P56" s="79"/>
    </row>
    <row r="57" spans="1:16" s="7" customFormat="1" ht="24.75" customHeight="1" outlineLevel="1" x14ac:dyDescent="0.25">
      <c r="A57" s="144">
        <v>10</v>
      </c>
      <c r="B57" s="64" t="s">
        <v>2678</v>
      </c>
      <c r="C57" s="65" t="s">
        <v>31</v>
      </c>
      <c r="D57" s="121" t="s">
        <v>2693</v>
      </c>
      <c r="E57" s="145">
        <v>43395</v>
      </c>
      <c r="F57" s="145">
        <v>43434</v>
      </c>
      <c r="G57" s="160">
        <f t="shared" si="3"/>
        <v>1.3</v>
      </c>
      <c r="H57" s="122" t="s">
        <v>2692</v>
      </c>
      <c r="I57" s="63" t="s">
        <v>1155</v>
      </c>
      <c r="J57" s="63" t="s">
        <v>1068</v>
      </c>
      <c r="K57" s="118">
        <v>239513952</v>
      </c>
      <c r="L57" s="65" t="s">
        <v>1148</v>
      </c>
      <c r="M57" s="67"/>
      <c r="N57" s="65" t="s">
        <v>27</v>
      </c>
      <c r="O57" s="65" t="s">
        <v>26</v>
      </c>
      <c r="P57" s="79"/>
    </row>
    <row r="58" spans="1:16" s="7" customFormat="1" ht="24.75" customHeight="1" outlineLevel="1" x14ac:dyDescent="0.25">
      <c r="A58" s="144">
        <v>11</v>
      </c>
      <c r="B58" s="64" t="s">
        <v>2678</v>
      </c>
      <c r="C58" s="65" t="s">
        <v>31</v>
      </c>
      <c r="D58" s="63" t="s">
        <v>2697</v>
      </c>
      <c r="E58" s="145">
        <v>43482</v>
      </c>
      <c r="F58" s="145">
        <v>43812</v>
      </c>
      <c r="G58" s="160">
        <f t="shared" si="3"/>
        <v>11</v>
      </c>
      <c r="H58" s="64" t="s">
        <v>2698</v>
      </c>
      <c r="I58" s="63" t="s">
        <v>1155</v>
      </c>
      <c r="J58" s="63" t="s">
        <v>1068</v>
      </c>
      <c r="K58" s="66">
        <v>2554172073</v>
      </c>
      <c r="L58" s="65" t="s">
        <v>1148</v>
      </c>
      <c r="M58" s="67"/>
      <c r="N58" s="65" t="s">
        <v>27</v>
      </c>
      <c r="O58" s="65" t="s">
        <v>26</v>
      </c>
      <c r="P58" s="79"/>
    </row>
    <row r="59" spans="1:16" s="7" customFormat="1" ht="24.75" customHeight="1" outlineLevel="1" x14ac:dyDescent="0.25">
      <c r="A59" s="144">
        <v>12</v>
      </c>
      <c r="B59" s="64" t="s">
        <v>2678</v>
      </c>
      <c r="C59" s="65" t="s">
        <v>31</v>
      </c>
      <c r="D59" s="63" t="s">
        <v>2699</v>
      </c>
      <c r="E59" s="145">
        <v>43885</v>
      </c>
      <c r="F59" s="145">
        <v>44196</v>
      </c>
      <c r="G59" s="160">
        <f t="shared" si="3"/>
        <v>10.366666666666667</v>
      </c>
      <c r="H59" s="64" t="s">
        <v>2700</v>
      </c>
      <c r="I59" s="63" t="s">
        <v>1155</v>
      </c>
      <c r="J59" s="63" t="s">
        <v>1068</v>
      </c>
      <c r="K59" s="66">
        <v>3036519991</v>
      </c>
      <c r="L59" s="65" t="s">
        <v>1148</v>
      </c>
      <c r="M59" s="67"/>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2699</v>
      </c>
      <c r="E114" s="145">
        <v>43885</v>
      </c>
      <c r="F114" s="145">
        <v>44196</v>
      </c>
      <c r="G114" s="160">
        <f>IF(AND(E114&lt;&gt;"",F114&lt;&gt;""),((F114-E114)/30),"")</f>
        <v>10.366666666666667</v>
      </c>
      <c r="H114" s="122" t="s">
        <v>2700</v>
      </c>
      <c r="I114" s="121" t="s">
        <v>1155</v>
      </c>
      <c r="J114" s="121" t="s">
        <v>1068</v>
      </c>
      <c r="K114" s="123">
        <v>3036519991</v>
      </c>
      <c r="L114" s="100">
        <f>+IF(AND(K114&gt;0,O114="Ejecución"),(K114/877802)*Tabla28[[#This Row],[% participación]],IF(AND(K114&gt;0,O114&lt;&gt;"Ejecución"),"-",""))</f>
        <v>3459.2311147616433</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73231605.760000005</v>
      </c>
      <c r="F185" s="92"/>
      <c r="G185" s="93"/>
      <c r="H185" s="88"/>
      <c r="I185" s="90" t="s">
        <v>2627</v>
      </c>
      <c r="J185" s="166">
        <f>+SUM(M179:M183)</f>
        <v>0.02</v>
      </c>
      <c r="K185" s="202" t="s">
        <v>2628</v>
      </c>
      <c r="L185" s="202"/>
      <c r="M185" s="94">
        <f>+J185*(SUM(K20:K35))</f>
        <v>36615802.880000003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6787</v>
      </c>
      <c r="F193" s="5"/>
      <c r="G193" s="5"/>
      <c r="H193" s="147" t="s">
        <v>2701</v>
      </c>
      <c r="J193" s="5"/>
      <c r="K193" s="127">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2704</v>
      </c>
      <c r="L211" s="21"/>
      <c r="M211" s="21"/>
      <c r="N211" s="21"/>
      <c r="O211" s="8"/>
    </row>
    <row r="212" spans="1:15" x14ac:dyDescent="0.25">
      <c r="A212" s="9"/>
      <c r="B212" s="27" t="s">
        <v>2619</v>
      </c>
      <c r="C212" s="147" t="s">
        <v>2701</v>
      </c>
      <c r="D212" s="21"/>
      <c r="G212" s="27" t="s">
        <v>2621</v>
      </c>
      <c r="H212" s="148" t="s">
        <v>2703</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acajigas</cp:lastModifiedBy>
  <cp:lastPrinted>2020-11-20T15:12:35Z</cp:lastPrinted>
  <dcterms:created xsi:type="dcterms:W3CDTF">2020-10-14T21:57:42Z</dcterms:created>
  <dcterms:modified xsi:type="dcterms:W3CDTF">2020-12-28T21:16:53Z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