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ngelica\Desktop\MANIFESTACION DE INTERES DI FUSAGASUGA\CZ FUSAGASUGA\INVITACION CDI 924 FUSA Y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99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<sst xmlns="http://schemas.openxmlformats.org/spreadsheetml/2006/main" count="3257" uniqueCount="2740">
  <si>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</si>
  <si>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</si>
  <si>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</si>
  <si>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</si>
  <si>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</si>
  <si>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</si>
  <si>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</si>
  <si>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</si>
  <si>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</si>
  <si>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</si>
  <si>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</si>
  <si>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</si>
  <si>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</si>
  <si>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</si>
  <si>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</si>
  <si>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</si>
  <si>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</si>
  <si>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</si>
  <si>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</si>
  <si>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</si>
  <si>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</si>
  <si>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</si>
  <si>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</si>
  <si>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</si>
  <si>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</si>
  <si>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</si>
  <si>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</si>
  <si>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</si>
  <si>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</si>
  <si>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</si>
  <si>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</si>
  <si>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</si>
  <si>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</si>
  <si>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</si>
  <si>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</si>
  <si>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</si>
  <si>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</si>
  <si>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</si>
  <si>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</si>
  <si>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</si>
  <si>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</si>
  <si>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</si>
  <si>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</si>
  <si>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</si>
  <si>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</si>
  <si>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</si>
  <si>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</si>
  <si>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</si>
  <si>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</si>
  <si>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</si>
  <si>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</si>
  <si>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</si>
  <si>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</si>
  <si>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</si>
  <si>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</si>
  <si>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</si>
  <si>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</si>
  <si>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</si>
  <si>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</si>
  <si>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</si>
  <si>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</si>
  <si>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</si>
  <si>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</si>
  <si>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</si>
  <si>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</si>
  <si>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</si>
  <si>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</si>
  <si>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</si>
  <si>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</si>
  <si>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</si>
  <si>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</si>
  <si>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</si>
  <si>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</si>
  <si>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</si>
  <si>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</si>
  <si>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</si>
  <si>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</si>
  <si>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</si>
  <si>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</si>
  <si>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</si>
  <si>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</si>
  <si>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</si>
  <si>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</si>
  <si>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</si>
  <si>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</si>
  <si>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</si>
  <si>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</si>
  <si>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</si>
  <si>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</si>
  <si>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</si>
  <si>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</si>
  <si>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</si>
  <si>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</si>
  <si>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</si>
  <si>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</si>
  <si>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</si>
  <si>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</si>
  <si>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</si>
  <si>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</si>
  <si>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</si>
  <si>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</si>
  <si>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</si>
  <si>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</si>
  <si>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</si>
  <si>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</si>
  <si>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</si>
  <si>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</si>
  <si>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</si>
  <si>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</si>
  <si>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</si>
  <si>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</si>
  <si>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</si>
  <si>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</si>
  <si>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</si>
  <si>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</si>
  <si>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</si>
  <si>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</si>
  <si>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</si>
  <si>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</si>
  <si>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</si>
  <si>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</si>
  <si>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</si>
  <si>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</si>
  <si>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</si>
  <si>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</si>
  <si>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</si>
  <si>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</si>
  <si>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</si>
  <si>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</si>
  <si>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</si>
  <si>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</si>
  <si>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</si>
  <si>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</si>
  <si>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</si>
  <si>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</si>
  <si>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</si>
  <si>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</si>
  <si>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</si>
  <si>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</si>
  <si>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</si>
  <si>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</si>
  <si>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</si>
  <si>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</si>
  <si>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</si>
  <si>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</si>
  <si>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</si>
  <si>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</si>
  <si>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</si>
  <si>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</si>
  <si>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</si>
  <si>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</si>
  <si>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</si>
  <si>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</si>
  <si>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</si>
  <si>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</si>
  <si>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</si>
  <si>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</si>
  <si>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</si>
  <si>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</si>
  <si>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</si>
  <si>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</si>
  <si>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</si>
  <si>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</si>
  <si>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</si>
  <si>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</si>
  <si>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</si>
  <si>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</si>
  <si>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</si>
  <si>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</si>
  <si>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</si>
  <si>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</si>
  <si>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</si>
  <si>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</si>
  <si>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</si>
  <si>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</si>
  <si>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</si>
  <si>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</si>
  <si>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</si>
  <si>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</si>
  <si>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</si>
  <si>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</si>
  <si>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</si>
  <si>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</si>
  <si>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</si>
  <si>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</si>
  <si>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</si>
  <si>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</si>
  <si>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</si>
  <si>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</si>
  <si>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</si>
  <si>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</si>
  <si>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</si>
  <si>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</si>
  <si>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</si>
  <si>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</si>
  <si>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</si>
  <si>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</si>
  <si>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</si>
  <si>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</si>
  <si>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</si>
  <si>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</si>
  <si>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</si>
  <si>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</si>
  <si>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</si>
  <si>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</si>
  <si>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</si>
  <si>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</si>
  <si>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</si>
  <si>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</si>
  <si>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</si>
  <si>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</si>
  <si>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</si>
  <si>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</si>
  <si>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</si>
  <si>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</si>
  <si>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</si>
  <si>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</si>
  <si>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</si>
  <si>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</si>
  <si>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</si>
  <si>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</si>
  <si>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</si>
  <si>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</si>
  <si>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</si>
  <si>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</si>
  <si>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</si>
  <si>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</si>
  <si>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</si>
  <si>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</si>
  <si>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</si>
  <si>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</si>
  <si>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</si>
  <si>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</si>
  <si>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</si>
  <si>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</si>
  <si>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</si>
  <si>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</si>
  <si>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</si>
  <si>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</si>
  <si>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</si>
  <si>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</si>
  <si>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</si>
  <si>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</si>
  <si>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</si>
  <si>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</si>
  <si>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</si>
  <si>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</si>
  <si>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</si>
  <si>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</si>
  <si>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</si>
  <si>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</si>
  <si>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</si>
  <si>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</si>
  <si>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</si>
  <si>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</si>
  <si>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</si>
  <si>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</si>
  <si>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</si>
  <si>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</si>
  <si>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</si>
  <si>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</si>
  <si>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</si>
  <si>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</si>
  <si>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</si>
  <si>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</si>
  <si>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</si>
  <si>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</si>
  <si>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</si>
  <si>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</si>
  <si>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</si>
  <si>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</si>
  <si>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</si>
  <si>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</si>
  <si>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</si>
  <si>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</si>
  <si>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</si>
  <si>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</si>
  <si>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</si>
  <si>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</si>
  <si>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</si>
  <si>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</si>
  <si>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</si>
  <si>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</si>
  <si>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</si>
  <si>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</si>
  <si>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</si>
  <si>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</si>
  <si>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</si>
  <si>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</si>
  <si>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</si>
  <si>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</si>
  <si>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</si>
  <si>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</si>
  <si>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</si>
  <si>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</si>
  <si>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</si>
  <si>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</si>
  <si>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</si>
  <si>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</si>
  <si>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</si>
  <si>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</si>
  <si>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</si>
  <si>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</si>
  <si>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</si>
  <si>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</si>
  <si>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</si>
  <si>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</si>
  <si>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</si>
  <si>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</si>
  <si>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</si>
  <si>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</si>
  <si>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</si>
  <si>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</si>
  <si>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</si>
  <si>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</si>
  <si>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</si>
  <si>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</si>
  <si>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</si>
  <si>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</si>
  <si>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</si>
  <si>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</si>
  <si>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</si>
  <si>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</si>
  <si>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</si>
  <si>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</si>
  <si>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</si>
  <si>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</si>
  <si>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</si>
  <si>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</si>
  <si>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</si>
  <si>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</si>
  <si>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</si>
  <si>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</si>
  <si>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</si>
  <si>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</si>
  <si>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</si>
  <si>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</si>
  <si>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</si>
  <si>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</si>
  <si>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</si>
  <si>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</si>
  <si>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</si>
  <si>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</si>
  <si>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</si>
  <si>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</si>
  <si>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</si>
  <si>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</si>
  <si>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</si>
  <si>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</si>
  <si>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</si>
  <si>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</si>
  <si>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</si>
  <si>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</si>
  <si>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</si>
  <si>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</si>
  <si>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</si>
  <si>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</si>
  <si>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</si>
  <si>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</si>
  <si>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</si>
  <si>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</si>
  <si>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</si>
  <si>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</si>
  <si>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</si>
  <si>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</si>
  <si>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</si>
  <si>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</si>
  <si>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</si>
  <si>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</si>
  <si>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</si>
  <si>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</si>
  <si>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</si>
  <si>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</si>
  <si>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</si>
  <si>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</si>
  <si>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</si>
  <si>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</si>
  <si>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</si>
  <si>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</si>
  <si>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</si>
  <si>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</si>
  <si>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</si>
  <si>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</si>
  <si>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</si>
  <si>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</si>
  <si>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</si>
  <si>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</si>
  <si>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</si>
  <si>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</si>
  <si>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</si>
  <si>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</si>
  <si>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</si>
  <si>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</si>
  <si>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</si>
  <si>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</si>
  <si>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</si>
  <si>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</si>
  <si>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</si>
  <si>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</si>
  <si>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</si>
  <si>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</si>
  <si>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</si>
  <si>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</si>
  <si>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</si>
  <si>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</si>
  <si>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</si>
  <si>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</si>
  <si>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</si>
  <si>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</si>
  <si>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</si>
  <si>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</si>
  <si>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</si>
  <si>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</si>
  <si>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</si>
  <si>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</si>
  <si>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</si>
  <si>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</si>
  <si>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</si>
  <si>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</si>
  <si>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</si>
  <si>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</si>
  <si>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</si>
  <si>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</si>
  <si>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</si>
  <si>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</si>
  <si>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</si>
  <si>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</si>
  <si>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</si>
  <si>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</si>
  <si>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</si>
  <si>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</si>
  <si>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</si>
  <si>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</si>
  <si>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</si>
  <si>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</si>
  <si>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</si>
  <si>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</si>
  <si>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</si>
  <si>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</si>
  <si>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</si>
  <si>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</si>
  <si>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</si>
  <si>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</si>
  <si>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</si>
  <si>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</si>
  <si>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</si>
  <si>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</si>
  <si>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</si>
  <si>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</si>
  <si>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</si>
  <si>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</si>
  <si>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</si>
  <si>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</si>
  <si>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</si>
  <si>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</si>
  <si>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</si>
  <si>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</si>
  <si>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</si>
  <si>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</si>
  <si>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</si>
  <si>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</si>
  <si>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</si>
  <si>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</si>
  <si>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</si>
  <si>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</si>
  <si>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</si>
  <si>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</si>
  <si>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</si>
  <si>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</si>
  <si>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</si>
  <si>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</si>
  <si>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</si>
  <si>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</si>
  <si>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</si>
  <si>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</si>
  <si>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</si>
  <si>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</si>
  <si>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</si>
  <si>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</si>
  <si>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</si>
  <si>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</si>
  <si>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</si>
  <si>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</si>
  <si>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</si>
  <si>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</si>
  <si>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</si>
  <si>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</si>
  <si>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</si>
  <si>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</si>
  <si>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</si>
  <si>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</si>
  <si>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</si>
  <si>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</si>
  <si>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</si>
  <si>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</si>
  <si>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</si>
  <si>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</si>
  <si>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</si>
  <si>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</si>
  <si>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</si>
  <si>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</si>
  <si>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</si>
  <si>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</si>
  <si>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</si>
  <si>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</si>
  <si>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</si>
  <si>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</si>
  <si>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</si>
  <si>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</si>
  <si>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</si>
  <si>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</si>
  <si>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</si>
  <si>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</si>
  <si>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</si>
  <si>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</si>
  <si>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</si>
  <si>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</si>
  <si>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</si>
  <si>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</si>
  <si>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</si>
  <si>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</si>
  <si>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</si>
  <si>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</si>
  <si>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</si>
  <si>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</si>
  <si>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</si>
  <si>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</si>
  <si>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</si>
  <si>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</si>
  <si>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</si>
  <si>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</si>
  <si>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</si>
  <si>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</si>
  <si>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</si>
  <si>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</si>
  <si>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</si>
  <si>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</si>
  <si>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</si>
  <si>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</si>
  <si>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</si>
  <si>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</si>
  <si>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</si>
  <si>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</si>
  <si>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</si>
  <si>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</si>
  <si>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</si>
  <si>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</si>
  <si>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</si>
  <si>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</si>
  <si>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</si>
  <si>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</si>
  <si>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</si>
  <si>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</si>
  <si>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</si>
  <si>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</si>
  <si>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</si>
  <si>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</si>
  <si>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</si>
  <si>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</si>
  <si>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</si>
  <si>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</si>
  <si>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</si>
  <si>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</si>
  <si>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</si>
  <si>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</si>
  <si>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</si>
  <si>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</si>
  <si>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</si>
  <si>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</si>
  <si>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</si>
  <si>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</si>
  <si>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</si>
  <si>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</si>
  <si>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</si>
  <si>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</si>
  <si>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</si>
  <si>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</si>
  <si>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</si>
  <si>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</si>
  <si>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</si>
  <si>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</si>
  <si>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</si>
  <si>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</si>
  <si>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</si>
  <si>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</si>
  <si>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</si>
  <si>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</si>
  <si>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</si>
  <si>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</si>
  <si>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</si>
  <si>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</si>
  <si>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</si>
  <si>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</si>
  <si>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</si>
  <si>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</si>
  <si>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</si>
  <si>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</si>
  <si>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</si>
  <si>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</si>
  <si>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</si>
  <si>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</si>
  <si>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</si>
  <si>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</si>
  <si>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</si>
  <si>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</si>
  <si>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</si>
  <si>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</si>
  <si>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</si>
  <si>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</si>
  <si>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</si>
  <si>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</si>
  <si>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</si>
  <si>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</si>
  <si>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</si>
  <si>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</si>
  <si>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</si>
  <si>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</si>
  <si>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</si>
  <si>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</si>
  <si>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</si>
  <si>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</si>
  <si>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</si>
  <si>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</si>
  <si>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</si>
  <si>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</si>
  <si>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</si>
  <si>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</si>
  <si>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</si>
  <si>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</si>
  <si>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</si>
  <si>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</si>
  <si>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</si>
  <si>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</si>
  <si>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</si>
  <si>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</si>
  <si>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</si>
  <si>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</si>
  <si>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</si>
  <si>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</si>
  <si>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</si>
  <si>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</si>
  <si>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</si>
  <si>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</si>
  <si>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</si>
  <si>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</si>
  <si>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</si>
  <si>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</si>
  <si>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</si>
  <si>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</si>
  <si>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</si>
  <si>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</si>
  <si>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</si>
  <si>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</si>
  <si>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</si>
  <si>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</si>
  <si>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</si>
  <si>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</si>
  <si>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</si>
  <si>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</si>
  <si>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</si>
  <si>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</si>
  <si>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</si>
  <si>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</si>
  <si>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</si>
  <si>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</si>
  <si>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</si>
  <si>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</si>
  <si>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</si>
  <si>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</si>
  <si>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</si>
  <si>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</si>
  <si>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</si>
  <si>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</si>
  <si>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</si>
  <si>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</si>
  <si>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</si>
  <si>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</si>
  <si>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</si>
  <si>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</si>
  <si>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</si>
  <si>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</si>
  <si>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</si>
  <si>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</si>
  <si>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</si>
  <si>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</si>
  <si>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</si>
  <si>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</si>
  <si>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</si>
  <si>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</si>
  <si>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</si>
  <si>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</si>
  <si>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</si>
  <si>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</si>
  <si>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</si>
  <si>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</si>
  <si>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</si>
  <si>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</si>
  <si>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</si>
  <si>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</si>
  <si>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</si>
  <si>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</si>
  <si>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</si>
  <si>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</si>
  <si>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</si>
  <si>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</si>
  <si>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</si>
  <si>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</si>
  <si>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</si>
  <si>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</si>
  <si>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</si>
  <si>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</si>
  <si>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</si>
  <si>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</si>
  <si>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</si>
  <si>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</si>
  <si>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</si>
  <si>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</si>
  <si>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</si>
  <si>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</si>
  <si>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</si>
  <si>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</si>
  <si>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</si>
  <si>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</si>
  <si>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</si>
  <si>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</si>
  <si>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</si>
  <si>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</si>
  <si>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</si>
  <si>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</si>
  <si>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</si>
  <si>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</si>
  <si>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</si>
  <si>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</si>
  <si>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</si>
  <si>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</si>
  <si>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</si>
  <si>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</si>
  <si>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</si>
  <si>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</si>
  <si>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</si>
  <si>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</si>
  <si>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</si>
  <si>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</si>
  <si>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</si>
  <si>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</si>
  <si>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</si>
  <si>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</si>
  <si>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</si>
  <si>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</si>
  <si>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</si>
  <si>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</si>
  <si>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</si>
  <si>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</si>
  <si>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</si>
  <si>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</si>
  <si>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</si>
  <si>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</si>
  <si>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</si>
  <si>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</si>
  <si>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</si>
  <si>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</si>
  <si>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</si>
  <si>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</si>
  <si>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</si>
  <si>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</si>
  <si>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</si>
  <si>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</si>
  <si>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</si>
  <si>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</si>
  <si>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</si>
  <si>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</si>
  <si>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</si>
  <si>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</si>
  <si>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</si>
  <si>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</si>
  <si>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</si>
  <si>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</si>
  <si>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</si>
  <si>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</si>
  <si>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</si>
  <si>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</si>
  <si>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</si>
  <si>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</si>
  <si>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</si>
  <si>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</si>
  <si>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</si>
  <si>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</si>
  <si>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</si>
  <si>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</si>
  <si>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</si>
  <si>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</si>
  <si>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</si>
  <si>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</si>
  <si>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</si>
  <si>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</si>
  <si>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</si>
  <si>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</si>
  <si>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</si>
  <si>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</si>
  <si>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</si>
  <si>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</si>
  <si>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</si>
  <si>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</si>
  <si>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</si>
  <si>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</si>
  <si>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</si>
  <si>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</si>
  <si>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</si>
  <si>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</si>
  <si>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</si>
  <si>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</si>
  <si>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</si>
  <si>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</si>
  <si>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</si>
  <si>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</si>
  <si>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</si>
  <si>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</si>
  <si>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</si>
  <si>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</si>
  <si>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</si>
  <si>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</si>
  <si>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</si>
  <si>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</si>
  <si>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</si>
  <si>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</si>
  <si>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</si>
  <si>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</si>
  <si>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</si>
  <si>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</si>
  <si>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</si>
  <si>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</si>
  <si>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</si>
  <si>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</si>
  <si>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</si>
  <si>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</si>
  <si>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</si>
  <si>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</si>
  <si>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</si>
  <si>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</si>
  <si>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</si>
  <si>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</si>
  <si>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</si>
  <si>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</si>
  <si>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</si>
  <si>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</si>
  <si>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</si>
  <si>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</si>
  <si>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</si>
  <si>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</si>
  <si>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</si>
  <si>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</si>
  <si>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</si>
  <si>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</si>
  <si>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</si>
  <si>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</si>
  <si>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</si>
  <si>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</si>
  <si>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</si>
  <si>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</si>
  <si>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</si>
  <si>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</si>
  <si>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</si>
  <si>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</si>
  <si>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</si>
  <si>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</si>
  <si>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</si>
  <si>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</si>
  <si>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</si>
  <si>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</si>
  <si>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</si>
  <si>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</si>
  <si>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</si>
  <si>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</si>
  <si>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</si>
  <si>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</si>
  <si>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</si>
  <si>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</si>
  <si>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</si>
  <si>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</si>
  <si>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</si>
  <si>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</si>
  <si>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</si>
  <si>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</si>
  <si>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</si>
  <si>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</si>
  <si>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</si>
  <si>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</si>
  <si>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</si>
  <si>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</si>
  <si>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</si>
  <si>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</si>
  <si>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</si>
  <si>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</si>
  <si>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</si>
  <si>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</si>
  <si>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</si>
  <si>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</si>
  <si>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</si>
  <si>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</si>
  <si>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</si>
  <si>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</si>
  <si>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</si>
  <si>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</si>
  <si>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</si>
  <si>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</si>
  <si>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</si>
  <si>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</si>
  <si>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</si>
  <si>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</si>
  <si>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</si>
  <si>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</si>
  <si>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</si>
  <si>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</si>
  <si>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</si>
  <si>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</si>
  <si>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</si>
  <si>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</si>
  <si>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</si>
  <si>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</si>
  <si>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</si>
  <si>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</si>
  <si>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</si>
  <si>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</si>
  <si>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</si>
  <si>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</si>
  <si>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</si>
  <si>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</si>
  <si>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</si>
  <si>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</si>
  <si>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</si>
  <si>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</si>
  <si>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</si>
  <si>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</si>
  <si>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</si>
  <si>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</si>
  <si>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</si>
  <si>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</si>
  <si>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</si>
  <si>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</si>
  <si>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</si>
  <si>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</si>
  <si>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</si>
  <si>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</si>
  <si>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</si>
  <si>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</si>
  <si>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</si>
  <si>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</si>
  <si>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</si>
  <si>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</si>
  <si>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</si>
  <si>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</si>
  <si>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</si>
  <si>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</si>
  <si>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</si>
  <si>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</si>
  <si>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</si>
  <si>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</si>
  <si>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</si>
  <si>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</si>
  <si>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</si>
  <si>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</si>
  <si>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</si>
  <si>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</si>
  <si>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</si>
  <si>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</si>
  <si>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</si>
  <si>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</si>
  <si>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</si>
  <si>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</si>
  <si>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</si>
  <si>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</si>
  <si>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</si>
  <si>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</si>
  <si>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</si>
  <si>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</si>
  <si>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</si>
  <si>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</si>
  <si>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</si>
  <si>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</si>
  <si>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</si>
  <si>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</si>
  <si>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</si>
  <si>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</si>
  <si>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</si>
  <si>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</si>
  <si>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</si>
  <si>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</si>
  <si>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</si>
  <si>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</si>
  <si>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</si>
  <si>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</si>
  <si>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</si>
  <si>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</si>
  <si>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</si>
  <si>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</si>
  <si>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</si>
  <si>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</si>
  <si>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</si>
  <si>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</si>
  <si>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</si>
  <si>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</si>
  <si>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</si>
  <si>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</si>
  <si>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</si>
  <si>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</si>
  <si>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</si>
  <si>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</si>
  <si>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</si>
  <si>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</si>
  <si>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</si>
  <si>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</si>
  <si>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</si>
  <si>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</si>
  <si>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</si>
  <si>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</si>
  <si>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</si>
  <si>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</si>
  <si>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</si>
  <si>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</si>
  <si>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</si>
  <si>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</si>
  <si>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</si>
  <si>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</si>
  <si>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</si>
  <si>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</si>
  <si>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</si>
  <si>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</si>
  <si>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</si>
  <si>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</si>
  <si>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</si>
  <si>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</si>
  <si>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</si>
  <si>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</si>
  <si>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</si>
  <si>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</si>
  <si>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</si>
  <si>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</si>
  <si>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</si>
  <si>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</si>
  <si>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</si>
  <si>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</si>
  <si>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</si>
  <si>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</si>
  <si>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</si>
  <si>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</si>
  <si>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</si>
  <si>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</si>
  <si>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</si>
  <si>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</si>
  <si>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</si>
  <si>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</si>
  <si>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</si>
  <si>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</si>
  <si>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</si>
  <si>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</si>
  <si>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</si>
  <si>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</si>
  <si>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</si>
  <si>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</si>
  <si>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</si>
  <si>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</si>
  <si>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</si>
  <si>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</si>
  <si>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</si>
  <si>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</si>
  <si>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</si>
  <si>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</si>
  <si>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</si>
  <si>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</si>
  <si>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</si>
  <si>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</si>
  <si>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</si>
  <si>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</si>
  <si>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</si>
  <si>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</si>
  <si>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</si>
  <si>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</si>
  <si>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</si>
  <si>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</si>
  <si>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</si>
  <si>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</si>
  <si>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</si>
  <si>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</si>
  <si>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</si>
  <si>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</si>
  <si>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</si>
  <si>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</si>
  <si>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</si>
  <si>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</si>
  <si>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</si>
  <si>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</si>
  <si>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</si>
  <si>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</si>
  <si>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</si>
  <si>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</si>
  <si>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</si>
  <si>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</si>
  <si>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</si>
  <si>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</si>
  <si>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</si>
  <si>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</si>
  <si>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</si>
  <si>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</si>
  <si>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</si>
  <si>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</si>
  <si>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</si>
  <si>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</si>
  <si>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</si>
  <si>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</si>
  <si>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</si>
  <si>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</si>
  <si>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</si>
  <si>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</si>
  <si>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</si>
  <si>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</si>
  <si>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</si>
  <si>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</si>
  <si>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</si>
  <si>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</si>
  <si>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</si>
  <si>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</si>
  <si>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</si>
  <si>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</si>
  <si>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</si>
  <si>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</si>
  <si>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</si>
  <si>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</si>
  <si>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</si>
  <si>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</si>
  <si>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</si>
  <si>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</si>
  <si>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</si>
  <si>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</si>
  <si>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</si>
  <si>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</si>
  <si>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</si>
  <si>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</si>
  <si>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</si>
  <si>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</si>
  <si>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</si>
  <si>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</si>
  <si>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</si>
  <si>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</si>
  <si>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</si>
  <si>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</si>
  <si>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</si>
  <si>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</si>
  <si>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</si>
  <si>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</si>
  <si>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</si>
  <si>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</si>
  <si>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</si>
  <si>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</si>
  <si>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</si>
  <si>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</si>
  <si>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</si>
  <si>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</si>
  <si>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</si>
  <si>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</si>
  <si>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</si>
  <si>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</si>
  <si>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</si>
  <si>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</si>
  <si>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</si>
  <si>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</si>
  <si>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</si>
  <si>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</si>
  <si>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</si>
  <si>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</si>
  <si>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</si>
  <si>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</si>
  <si>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</si>
  <si>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</si>
  <si>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</si>
  <si>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</si>
  <si>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</si>
  <si>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</si>
  <si>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</si>
  <si>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</si>
  <si>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</si>
  <si>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</si>
  <si>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</si>
  <si>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</si>
  <si>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</si>
  <si>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</si>
  <si>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</si>
  <si>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</si>
  <si>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</si>
  <si>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</si>
  <si>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</si>
  <si>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</si>
  <si>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</si>
  <si>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</si>
  <si>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</si>
  <si>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</si>
  <si>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</si>
  <si>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</si>
  <si>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</si>
  <si>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</si>
  <si>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</si>
  <si>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</si>
  <si>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</si>
  <si>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</si>
  <si>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</si>
  <si>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</si>
  <si>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</si>
  <si>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</si>
  <si>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</si>
  <si>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</si>
  <si>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</si>
  <si>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</si>
  <si>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</si>
  <si>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</si>
  <si>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</si>
  <si>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</si>
  <si>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</si>
  <si>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</si>
  <si>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</si>
  <si>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</si>
  <si>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</si>
  <si>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</si>
  <si>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</si>
  <si>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</si>
  <si>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</si>
  <si>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</si>
  <si>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</si>
  <si>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</si>
  <si>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</si>
  <si>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</si>
  <si>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</si>
  <si>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</si>
  <si>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</si>
  <si>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</si>
  <si>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</si>
  <si>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</si>
  <si>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</si>
  <si>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</si>
  <si>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</si>
  <si>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</si>
  <si>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</si>
  <si>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</si>
  <si>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</si>
  <si>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</si>
  <si>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</si>
  <si>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</si>
  <si>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</si>
  <si>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</si>
  <si>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</si>
  <si>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</si>
  <si>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</si>
  <si>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</si>
  <si>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</si>
  <si>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</si>
  <si>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</si>
  <si>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</si>
  <si>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</si>
  <si>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</si>
  <si>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</si>
  <si>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</si>
  <si>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</si>
  <si>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</si>
  <si>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</si>
  <si>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</si>
  <si>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</si>
  <si>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</si>
  <si>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</si>
  <si>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</si>
  <si>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</si>
  <si>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</si>
  <si>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</si>
  <si>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</si>
  <si>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</si>
  <si>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</si>
  <si>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</si>
  <si>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</si>
  <si>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</si>
  <si>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</si>
  <si>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</si>
  <si>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</si>
  <si>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</si>
  <si>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</si>
  <si>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</si>
  <si>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</si>
  <si>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</si>
  <si>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</si>
  <si>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</si>
  <si>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</si>
  <si>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</si>
  <si>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</si>
  <si>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</si>
  <si>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</si>
  <si>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</si>
  <si>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</si>
  <si>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</si>
  <si>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</si>
  <si>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</si>
  <si>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</si>
  <si>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</si>
  <si>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</si>
  <si>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</si>
  <si>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</si>
  <si>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</si>
  <si>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</si>
  <si>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</si>
  <si>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</si>
  <si>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</si>
  <si>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</si>
  <si>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</si>
  <si>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</si>
  <si>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</si>
  <si>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</si>
  <si>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</si>
  <si>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</si>
  <si>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</si>
  <si>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</si>
  <si>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</si>
  <si>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</si>
  <si>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</si>
  <si>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</si>
  <si>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</si>
  <si>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</si>
  <si>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</si>
  <si>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</si>
  <si>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</si>
  <si>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</si>
  <si>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</si>
  <si>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</si>
  <si>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</si>
  <si>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</si>
  <si>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</si>
  <si>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</si>
  <si>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</si>
  <si>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</si>
  <si>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</si>
  <si>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</si>
  <si>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</si>
  <si>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</si>
  <si>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</si>
  <si>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</si>
  <si>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</si>
  <si>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</si>
  <si>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</si>
  <si>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</si>
  <si>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</si>
  <si>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</si>
  <si>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</si>
  <si>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</si>
  <si>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</si>
  <si>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</si>
  <si>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</si>
  <si>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</si>
  <si>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</si>
  <si>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</si>
  <si>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</si>
  <si>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</si>
  <si>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</si>
  <si>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</si>
  <si>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</si>
  <si>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</si>
  <si>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</si>
  <si>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</si>
  <si>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</si>
  <si>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</si>
  <si>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</si>
  <si>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</si>
  <si>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</si>
  <si>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</si>
  <si>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</si>
  <si>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</si>
  <si>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</si>
  <si>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</si>
  <si>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</si>
  <si>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</si>
  <si>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</si>
  <si>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</si>
  <si>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</si>
  <si>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</si>
  <si>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</si>
  <si>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</si>
  <si>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</si>
  <si>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</si>
  <si>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</si>
  <si>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</si>
  <si>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</si>
  <si>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</si>
  <si>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</si>
  <si>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</si>
  <si>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</si>
  <si>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</si>
  <si>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</si>
  <si>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</si>
  <si>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</si>
  <si>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</si>
  <si>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</si>
  <si>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</si>
  <si>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</si>
  <si>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</si>
  <si>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</si>
  <si>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</si>
  <si>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</si>
  <si>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</si>
  <si>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</si>
  <si>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</si>
  <si>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</si>
  <si>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</si>
  <si>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</si>
  <si>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</si>
  <si>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</si>
  <si>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</si>
  <si>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</si>
  <si>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</si>
  <si>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</si>
  <si>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</si>
  <si>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</si>
  <si>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</si>
  <si>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</si>
  <si>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</si>
  <si>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</si>
  <si>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</si>
  <si>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</si>
  <si>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</si>
  <si>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</si>
  <si>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</si>
  <si>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</si>
  <si>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</si>
  <si>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</si>
  <si>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</si>
  <si>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</si>
  <si>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</si>
  <si>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</si>
  <si>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</si>
  <si>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</si>
  <si>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</si>
  <si>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</si>
  <si>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</si>
  <si>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</si>
  <si>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</si>
  <si>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</si>
  <si>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</si>
  <si>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</si>
  <si>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</si>
  <si>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</si>
  <si>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</si>
  <si>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</si>
  <si>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</si>
  <si>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</si>
  <si>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</si>
  <si>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</si>
  <si>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</si>
  <si>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</si>
  <si>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</si>
  <si>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</si>
  <si>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</si>
  <si>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</si>
  <si>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</si>
  <si>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</si>
  <si>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</si>
  <si>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</si>
  <si>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</si>
  <si>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</si>
  <si>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</si>
  <si>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</si>
  <si>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</si>
  <si>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</si>
  <si>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</si>
  <si>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</si>
  <si>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</si>
  <si>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</si>
  <si>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</si>
  <si>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</si>
  <si>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</si>
  <si>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</si>
  <si>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</si>
  <si>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</si>
  <si>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</si>
  <si>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</si>
  <si>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</si>
  <si>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</si>
  <si>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</si>
  <si>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</si>
  <si>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</si>
  <si>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</si>
  <si>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</si>
  <si>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</si>
  <si>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</si>
  <si>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</si>
  <si>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</si>
  <si>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</si>
  <si>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</si>
  <si>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</si>
  <si>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</si>
  <si>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</si>
  <si>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</si>
  <si>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</si>
  <si>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</si>
  <si>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</si>
  <si>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</si>
  <si>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</si>
  <si>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</si>
  <si>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</si>
  <si>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</si>
  <si>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</si>
  <si>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</si>
  <si>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</si>
  <si>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</si>
  <si>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</si>
  <si>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</si>
  <si>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</si>
  <si>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</si>
  <si>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</si>
  <si>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</si>
  <si>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</si>
  <si>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</si>
  <si>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</si>
  <si>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</si>
  <si>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</si>
  <si>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</si>
  <si>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</si>
  <si>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</si>
  <si>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</si>
  <si>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</si>
  <si>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</si>
  <si>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</si>
  <si>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</si>
  <si>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</si>
  <si>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</si>
  <si>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</si>
  <si>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</si>
  <si>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</si>
  <si>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</si>
  <si>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</si>
  <si>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</si>
  <si>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</si>
  <si>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</si>
  <si>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</si>
  <si>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</si>
  <si>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</si>
  <si>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</si>
  <si>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</si>
  <si>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</si>
  <si>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</si>
  <si>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</si>
  <si>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</si>
  <si>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</si>
  <si>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</si>
  <si>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</si>
  <si>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</si>
  <si>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</si>
  <si>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</si>
  <si>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</si>
  <si>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</si>
  <si>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</si>
  <si>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</si>
  <si>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</si>
  <si>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</si>
  <si>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</si>
  <si>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</si>
  <si>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</si>
  <si>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</si>
  <si>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</si>
  <si>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</si>
  <si>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</si>
  <si>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</si>
  <si>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</si>
  <si>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</si>
  <si>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</si>
  <si>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</si>
  <si>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</si>
  <si>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</si>
  <si>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</si>
  <si>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</si>
  <si>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</si>
  <si>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</si>
  <si>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</si>
  <si>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</si>
  <si>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</si>
  <si>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</si>
  <si>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</si>
  <si>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</si>
  <si>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</si>
  <si>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</si>
  <si>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</si>
  <si>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</si>
  <si>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</si>
  <si>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</si>
  <si>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</si>
  <si>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</si>
  <si>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</si>
  <si>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</si>
  <si>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</si>
  <si>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</si>
  <si>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</si>
  <si>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</si>
  <si>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</si>
  <si>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</si>
  <si>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</si>
  <si>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</si>
  <si>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</si>
  <si>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</si>
  <si>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</si>
  <si>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</si>
  <si>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</si>
  <si>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</si>
  <si>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</si>
  <si>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</si>
  <si>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</si>
  <si>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</si>
  <si>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</si>
  <si>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</si>
  <si>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</si>
  <si>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</si>
  <si>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</si>
  <si>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</si>
  <si>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</si>
  <si>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</si>
  <si>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</si>
  <si>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</si>
  <si>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</si>
  <si>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</si>
  <si>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</si>
  <si>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</si>
  <si>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</si>
  <si>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</si>
  <si>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</si>
  <si>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</si>
  <si>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</si>
  <si>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</si>
  <si>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</si>
  <si>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</si>
  <si>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</si>
  <si>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</si>
  <si>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</si>
  <si>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</si>
  <si>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</si>
  <si>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</si>
  <si>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</si>
  <si>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</si>
  <si>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</si>
  <si>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</si>
  <si>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</si>
  <si>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</si>
  <si>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</si>
  <si>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</si>
  <si>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</si>
  <si>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</si>
  <si>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</si>
  <si>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</si>
  <si>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</si>
  <si>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</si>
  <si>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</si>
  <si>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</si>
  <si>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</si>
  <si>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</si>
  <si>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</si>
  <si>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</si>
  <si>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</si>
  <si>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</si>
  <si>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</si>
  <si>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</si>
  <si>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</si>
  <si>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</si>
  <si>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</si>
  <si>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</si>
  <si>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</si>
  <si>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</si>
  <si>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</si>
  <si>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</si>
  <si>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</si>
  <si>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</si>
  <si>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</si>
  <si>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</si>
  <si>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</si>
  <si>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</si>
  <si>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</si>
  <si>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</si>
  <si>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</si>
  <si>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</si>
  <si>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</si>
  <si>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</si>
  <si>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</si>
  <si>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</si>
  <si>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</si>
  <si>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</si>
  <si>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</si>
  <si>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</si>
  <si>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</si>
  <si>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</si>
  <si>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</si>
  <si>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</si>
  <si>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</si>
  <si>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</si>
  <si>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</si>
  <si>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</si>
  <si>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</si>
  <si>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</si>
  <si>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</si>
  <si>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</si>
  <si>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</si>
  <si>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</si>
  <si>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</si>
  <si>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</si>
  <si>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</si>
  <si>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</si>
  <si>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</si>
  <si>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</si>
  <si>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</si>
  <si>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</si>
  <si>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</si>
  <si>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</si>
  <si>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</si>
  <si>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</si>
  <si>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</si>
  <si>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</si>
  <si>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</si>
  <si>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</si>
  <si>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</si>
  <si>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</si>
  <si>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</si>
  <si>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</si>
  <si>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</si>
  <si>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</si>
  <si>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</si>
  <si>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</si>
  <si>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</si>
  <si>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</si>
  <si>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</si>
  <si>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</si>
  <si>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</si>
  <si>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</si>
  <si>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</si>
  <si>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</si>
  <si>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</si>
  <si>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</si>
  <si>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</si>
  <si>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</si>
  <si>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</si>
  <si>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</si>
  <si>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</si>
  <si>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</si>
  <si>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</si>
  <si>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</si>
  <si>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</si>
  <si>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</si>
  <si>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</si>
  <si>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</si>
  <si>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</si>
  <si>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</si>
  <si>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</si>
  <si>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</si>
  <si>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</si>
  <si>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</si>
  <si>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</si>
  <si>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</si>
  <si>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</si>
  <si>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</si>
  <si>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</si>
  <si>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</si>
  <si>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</si>
  <si>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</si>
  <si>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</si>
  <si>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</si>
  <si>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</si>
  <si>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</si>
  <si>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</si>
  <si>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</si>
  <si>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</si>
  <si>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</si>
  <si>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</si>
  <si>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</si>
  <si>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</si>
  <si>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</si>
  <si>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</si>
  <si>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</si>
  <si>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</si>
  <si>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</si>
  <si>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</si>
  <si>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</si>
  <si>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</si>
  <si>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</si>
  <si>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</si>
  <si>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</si>
  <si>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</si>
  <si>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</si>
  <si>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</si>
  <si>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</si>
  <si>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</si>
  <si>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</si>
  <si>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</si>
  <si>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</si>
  <si>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</si>
  <si>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</si>
  <si>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</si>
  <si>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</si>
  <si>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</si>
  <si>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</si>
  <si>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</si>
  <si>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</si>
  <si>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</si>
  <si>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</si>
  <si>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</si>
  <si>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</si>
  <si>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</si>
  <si>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</si>
  <si>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</si>
  <si>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</si>
  <si>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</si>
  <si>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</si>
  <si>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</si>
  <si>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</si>
  <si>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</si>
  <si>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</si>
  <si>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</si>
  <si>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</si>
  <si>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</si>
  <si>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</si>
  <si>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</si>
  <si>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</si>
  <si>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</si>
  <si>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</si>
  <si>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</si>
  <si>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</si>
  <si>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</si>
  <si>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</si>
  <si>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</si>
  <si>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</si>
  <si>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</si>
  <si>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</si>
  <si>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</si>
  <si>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</si>
  <si>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</si>
  <si>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</si>
  <si>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</si>
  <si>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</si>
  <si>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</si>
  <si>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</si>
  <si>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</si>
  <si>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</si>
  <si>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</si>
  <si>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</si>
  <si>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</si>
  <si>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</si>
  <si>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</si>
  <si>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</si>
  <si>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</si>
  <si>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</si>
  <si>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</si>
  <si>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</si>
  <si>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</si>
  <si>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</si>
  <si>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</si>
  <si>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</si>
  <si>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</si>
  <si>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</si>
  <si>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</si>
  <si>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</si>
  <si>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</si>
  <si>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</si>
  <si>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</si>
  <si>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</si>
  <si>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</si>
  <si>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</si>
  <si>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</si>
  <si>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</si>
  <si>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</si>
  <si>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</si>
  <si>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</si>
  <si>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</si>
  <si>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</si>
  <si>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</si>
  <si>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</si>
  <si>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</si>
  <si>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</si>
  <si>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</si>
  <si>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</si>
  <si>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</si>
  <si>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</si>
  <si>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</si>
  <si>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</si>
  <si>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</si>
  <si>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</si>
  <si>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</si>
  <si>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</si>
  <si>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</si>
  <si>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</si>
  <si>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</si>
  <si>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</si>
  <si>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</si>
  <si>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</si>
  <si>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</si>
  <si>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</si>
  <si>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</si>
  <si>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</si>
  <si>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</si>
  <si>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</si>
  <si>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</si>
  <si>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</si>
  <si>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</si>
  <si>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</si>
  <si>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</si>
  <si>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</si>
  <si>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</si>
  <si>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</si>
  <si>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</si>
  <si>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</si>
  <si>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</si>
  <si>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</si>
  <si>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</si>
  <si>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</si>
  <si>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</si>
  <si>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</si>
  <si>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</si>
  <si>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</si>
  <si>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</si>
  <si>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</si>
  <si>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</si>
  <si>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</si>
  <si>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</si>
  <si>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</si>
  <si>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</si>
  <si>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</si>
  <si>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</si>
  <si>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</si>
  <si>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</si>
  <si>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</si>
  <si>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</si>
  <si>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</si>
  <si>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</si>
  <si>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</si>
  <si>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</si>
  <si>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</si>
  <si>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</si>
  <si>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</si>
  <si>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</si>
  <si>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</si>
  <si>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</si>
  <si>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</si>
  <si>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</si>
  <si>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</si>
  <si>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</si>
  <si>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</si>
  <si>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</si>
  <si>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</si>
  <si>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</si>
  <si>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</si>
  <si>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</si>
  <si>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</si>
  <si>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</si>
  <si>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</si>
  <si>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</si>
  <si>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</si>
  <si>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</si>
  <si>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</si>
  <si>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</si>
  <si>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</si>
  <si>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</si>
  <si>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</si>
  <si>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</si>
  <si>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</si>
  <si>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</si>
  <si>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</si>
  <si>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</si>
  <si>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</si>
  <si>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</si>
  <si>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</si>
  <si>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</si>
  <si>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</si>
  <si>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</si>
  <si>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</si>
  <si>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</si>
  <si>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</si>
  <si>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</si>
  <si>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</si>
  <si>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</si>
  <si>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</si>
  <si>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</si>
  <si>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</si>
  <si>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</si>
  <si>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</si>
  <si>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</si>
  <si>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</si>
  <si>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</si>
  <si>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</si>
  <si>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</si>
  <si>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</si>
  <si>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</si>
  <si>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</si>
  <si>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</si>
  <si>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</si>
  <si>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</si>
  <si>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</si>
  <si>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</si>
  <si>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</si>
  <si>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</si>
  <si>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</si>
  <si>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</si>
  <si>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</si>
  <si>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</si>
  <si>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</si>
  <si>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</si>
  <si>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</si>
  <si>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</si>
  <si>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</si>
  <si>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</si>
  <si>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</si>
  <si>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</si>
  <si>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</si>
  <si>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</si>
  <si>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</si>
  <si>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</si>
  <si>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</si>
  <si>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</si>
  <si>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</si>
  <si>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</si>
  <si>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</si>
  <si>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</si>
  <si>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</si>
  <si>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</si>
  <si>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</si>
  <si>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</si>
  <si>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</si>
  <si>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</si>
  <si>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</si>
  <si>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</si>
  <si>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</si>
  <si>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</si>
  <si>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</si>
  <si>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</si>
  <si>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</si>
  <si>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</si>
  <si>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</si>
  <si>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</si>
  <si>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</si>
  <si>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</si>
  <si>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</si>
  <si>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</si>
  <si>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</si>
  <si>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</si>
  <si>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</si>
  <si>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</si>
  <si>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</si>
  <si>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</si>
  <si>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</si>
  <si>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</si>
  <si>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</si>
  <si>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</si>
  <si>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</si>
  <si>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</si>
  <si>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</si>
  <si>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</si>
  <si>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</si>
  <si>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</si>
  <si>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</si>
  <si>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</si>
  <si>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</si>
  <si>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</si>
  <si>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</si>
  <si>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</si>
  <si>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</si>
  <si>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</si>
  <si>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</si>
  <si>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</si>
  <si>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</si>
  <si>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</si>
  <si>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</si>
  <si>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</si>
  <si>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</si>
  <si>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</si>
  <si>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</si>
  <si>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</si>
  <si>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</si>
  <si>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</si>
  <si>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</si>
  <si>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</si>
  <si>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</si>
  <si>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</si>
  <si>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</si>
  <si>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</si>
  <si>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</si>
  <si>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</si>
  <si>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</si>
  <si>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</si>
  <si>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</si>
  <si>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</si>
  <si>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</si>
  <si>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</si>
  <si>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</si>
  <si>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</si>
  <si>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</si>
  <si>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</si>
  <si>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</si>
  <si>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</si>
  <si>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</si>
  <si>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</si>
  <si>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</si>
  <si>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</si>
  <si>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</si>
  <si>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</si>
  <si>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</si>
  <si>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</si>
  <si>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</si>
  <si>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</si>
  <si>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</si>
  <si>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</si>
  <si>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</si>
  <si>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</si>
  <si>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</si>
  <si>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</si>
  <si>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</si>
  <si>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</si>
  <si>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</si>
  <si>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</si>
  <si>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</si>
  <si>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</si>
  <si>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</si>
  <si>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</si>
  <si>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</si>
  <si>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</si>
  <si>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</si>
  <si>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</si>
  <si>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</si>
  <si>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</si>
  <si>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</si>
  <si>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</si>
  <si>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</si>
  <si>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</si>
  <si>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</si>
  <si>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</si>
  <si>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</si>
  <si>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</si>
  <si>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</si>
  <si>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</si>
  <si>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</si>
  <si>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</si>
  <si>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</si>
  <si>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</si>
  <si>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</si>
  <si>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</si>
  <si>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</si>
  <si>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</si>
  <si>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</si>
  <si>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</si>
  <si>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</si>
  <si>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</si>
  <si>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</si>
  <si>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</si>
  <si>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</si>
  <si>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</si>
  <si>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</si>
  <si>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</si>
  <si>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</si>
  <si>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</si>
  <si>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</si>
  <si>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</si>
  <si>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</si>
  <si>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</si>
  <si>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</si>
  <si>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</si>
  <si>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</si>
  <si>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</si>
  <si>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</si>
  <si>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</si>
  <si>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</si>
  <si>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</si>
  <si>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</si>
  <si>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</si>
  <si>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</si>
  <si>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</si>
  <si>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</si>
  <si>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</si>
  <si>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</si>
  <si>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</si>
  <si>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</si>
  <si>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</si>
  <si>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</si>
  <si>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</si>
  <si>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</si>
  <si>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</si>
  <si>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</si>
  <si>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</si>
  <si>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</si>
  <si>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</si>
  <si>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</si>
  <si>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</si>
  <si>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</si>
  <si>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</si>
  <si>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</si>
  <si>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</si>
  <si>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</si>
  <si>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</si>
  <si>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</si>
  <si>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</si>
  <si>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</si>
  <si>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</si>
  <si>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</si>
  <si>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</si>
  <si>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</si>
  <si>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</si>
  <si>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</si>
  <si>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</si>
  <si>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</si>
  <si>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</si>
  <si>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</si>
  <si>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</si>
  <si>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</si>
  <si>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</si>
  <si>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</si>
  <si>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</si>
  <si>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</si>
  <si>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</si>
  <si>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</si>
  <si>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</si>
  <si>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</si>
  <si>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</si>
  <si>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</si>
  <si>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</si>
  <si>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</si>
  <si>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</si>
  <si>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</si>
  <si>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</si>
  <si>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</si>
  <si>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</si>
  <si>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</si>
  <si>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</si>
  <si>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</si>
  <si>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</si>
  <si>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</si>
  <si>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</si>
  <si>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</si>
  <si>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</si>
  <si>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</si>
  <si>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</si>
  <si>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</si>
  <si>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</si>
  <si>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</si>
  <si>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</si>
  <si>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</si>
  <si>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</si>
  <si>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</si>
  <si>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</si>
  <si>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</si>
  <si>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</si>
  <si>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</si>
  <si>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</si>
  <si>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</si>
  <si>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</si>
  <si>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</si>
  <si>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</si>
  <si>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</si>
  <si>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</si>
  <si>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</si>
  <si>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</si>
  <si>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</si>
  <si>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</si>
  <si>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</si>
  <si>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</si>
  <si>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</si>
  <si>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</si>
  <si>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</si>
  <si>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</si>
  <si>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</si>
  <si>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</si>
  <si>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</si>
  <si>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</si>
  <si>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</si>
  <si>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</si>
  <si>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</si>
  <si>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</si>
  <si>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</si>
  <si>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</si>
  <si>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</si>
  <si>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</si>
  <si>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</si>
  <si>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</si>
  <si>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</si>
  <si>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</si>
  <si>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</si>
  <si>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</si>
  <si>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</si>
  <si>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</si>
  <si>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</si>
  <si>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</si>
  <si>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</si>
  <si>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</si>
  <si>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</si>
  <si>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</si>
  <si>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</si>
  <si>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</si>
  <si>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</si>
  <si>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</si>
  <si>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</si>
  <si>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</si>
  <si>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</si>
  <si>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</si>
  <si>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</si>
  <si>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</si>
  <si>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</si>
  <si>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</si>
  <si>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</si>
  <si>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</si>
  <si>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</si>
  <si>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</si>
  <si>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</si>
  <si>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</si>
  <si>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</si>
  <si>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</si>
  <si>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</si>
  <si>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</si>
  <si>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</si>
  <si>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</si>
  <si>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</si>
  <si>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</si>
  <si>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</si>
  <si>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</si>
  <si>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</si>
  <si>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</si>
  <si>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</si>
  <si>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</si>
  <si>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</si>
  <si>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</si>
  <si>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</si>
  <si>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</si>
  <si>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</si>
  <si>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</si>
  <si>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</si>
  <si>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</si>
  <si>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</si>
  <si>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</si>
  <si>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</si>
  <si>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</si>
  <si>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</si>
  <si>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</si>
  <si>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</si>
  <si>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</si>
  <si>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</si>
  <si>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</si>
  <si>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</si>
  <si>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</si>
  <si>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</si>
  <si>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</si>
  <si>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</si>
  <si>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</si>
  <si>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</si>
  <si>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</si>
  <si>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</si>
  <si>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</si>
  <si>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</si>
  <si>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</si>
  <si>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</si>
  <si>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</si>
  <si>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</si>
  <si>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</si>
  <si>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</si>
  <si>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</si>
  <si>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</si>
  <si>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</si>
  <si>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</si>
  <si>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</si>
  <si>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</si>
  <si>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</si>
  <si>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</si>
  <si>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</si>
  <si>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</si>
  <si>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</si>
  <si>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</si>
  <si>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</si>
  <si>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</si>
  <si>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</si>
  <si>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</si>
  <si>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</si>
  <si>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</si>
  <si>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</si>
  <si>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</si>
  <si>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</si>
  <si>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</si>
  <si>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</si>
  <si>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</si>
  <si>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</si>
  <si>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</si>
  <si>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</si>
  <si>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</si>
  <si>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</si>
  <si>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</si>
  <si>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</si>
  <si>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</si>
  <si>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</si>
  <si>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</si>
  <si>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</si>
  <si>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</si>
  <si>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</si>
  <si>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</si>
  <si>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</si>
  <si>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</si>
  <si>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</si>
  <si>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</si>
  <si>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</si>
  <si>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</si>
  <si>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</si>
  <si>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</si>
  <si>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</si>
  <si>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</si>
  <si>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</si>
  <si>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</si>
  <si>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</si>
  <si>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</si>
  <si>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</si>
  <si>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</si>
  <si>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</si>
  <si>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</si>
  <si>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</si>
  <si>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</si>
  <si>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</si>
  <si>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</si>
  <si>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</si>
  <si>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</si>
  <si>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</si>
  <si>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</si>
  <si>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</si>
  <si>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</si>
  <si>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</si>
  <si>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</si>
  <si>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</si>
  <si>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</si>
  <si>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</si>
  <si>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</si>
  <si>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</si>
  <si>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</si>
  <si>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</si>
  <si>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</si>
  <si>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</si>
  <si>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</si>
  <si>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</si>
  <si>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</si>
  <si>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</si>
  <si>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</si>
  <si>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</si>
  <si>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</si>
  <si>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</si>
  <si>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</si>
  <si>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</si>
  <si>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</si>
  <si>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</si>
  <si>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</si>
  <si>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</si>
  <si>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</si>
  <si>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</si>
  <si>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</si>
  <si>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</si>
  <si>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</si>
  <si>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</si>
  <si>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</si>
  <si>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</si>
  <si>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</si>
  <si>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</si>
  <si>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</si>
  <si>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</si>
  <si>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</si>
  <si>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</si>
  <si>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</si>
  <si>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</si>
  <si>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</si>
  <si>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</si>
  <si>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</si>
  <si>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</si>
  <si>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</si>
  <si>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</si>
  <si>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</si>
  <si>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</si>
  <si>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</si>
  <si>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</si>
  <si>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</si>
  <si>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</si>
  <si>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</si>
  <si>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</si>
  <si>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</si>
  <si>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</si>
  <si>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</si>
  <si>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</si>
  <si>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</si>
  <si>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</si>
  <si>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</si>
  <si>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</si>
  <si>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</si>
  <si>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</si>
  <si>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</si>
  <si>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</si>
  <si>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</si>
  <si>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</si>
  <si>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</si>
  <si>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</si>
  <si>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</si>
  <si>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</si>
  <si>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</si>
  <si>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</si>
  <si>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</si>
  <si>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</si>
  <si>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</si>
  <si>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</si>
  <si>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</si>
  <si>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</si>
  <si>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</si>
  <si>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</si>
  <si>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</si>
  <si>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</si>
  <si>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</si>
  <si>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</si>
  <si>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</si>
  <si>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</si>
  <si>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</si>
  <si>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</si>
  <si>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</si>
  <si>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</si>
  <si>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</si>
  <si>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</si>
  <si>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</si>
  <si>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</si>
  <si>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</si>
  <si>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</si>
  <si>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</si>
  <si>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</si>
  <si>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</si>
  <si>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</si>
  <si>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</si>
  <si>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</si>
  <si>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</si>
  <si>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</si>
  <si>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</si>
  <si>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</si>
  <si>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</si>
  <si>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</si>
  <si>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</si>
  <si>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</si>
  <si>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</si>
  <si>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</si>
  <si>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</si>
  <si>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</si>
  <si>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</si>
  <si>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</si>
  <si>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</si>
  <si>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</si>
  <si>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</si>
  <si>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</si>
  <si>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</si>
  <si>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</si>
  <si>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</si>
  <si>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</si>
  <si>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</si>
  <si>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</si>
  <si>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</si>
  <si>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</si>
  <si>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</si>
  <si>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</si>
  <si>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</si>
  <si>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</si>
  <si>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</si>
  <si>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</si>
  <si>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</si>
  <si>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</si>
  <si>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</si>
  <si>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</si>
  <si>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</si>
  <si>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</si>
  <si>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</si>
  <si>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</si>
  <si>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</si>
  <si>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</si>
  <si>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</si>
  <si>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</si>
  <si>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</si>
  <si>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</si>
  <si>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</si>
  <si>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</si>
  <si>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</si>
  <si>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</si>
  <si>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</si>
  <si>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</si>
  <si>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</si>
  <si>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</si>
  <si>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</si>
  <si>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</si>
  <si>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</si>
  <si>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</si>
  <si>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</si>
  <si>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</si>
  <si>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</si>
  <si>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</si>
  <si>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</si>
  <si>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</si>
  <si>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</si>
  <si>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</si>
  <si>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</si>
  <si>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</si>
  <si>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</si>
  <si>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</si>
  <si>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</si>
  <si>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</si>
  <si>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</si>
  <si>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</si>
  <si>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</si>
  <si>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</si>
  <si>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</si>
  <si>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</si>
  <si>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</si>
  <si>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</si>
  <si>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</si>
  <si>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</si>
  <si>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</si>
  <si>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</si>
  <si>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</si>
  <si>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</si>
  <si>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</si>
  <si>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</si>
  <si>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</si>
  <si>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</si>
  <si>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</si>
  <si>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</si>
  <si>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</si>
  <si>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</si>
  <si>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</si>
  <si>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</si>
  <si>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</si>
  <si>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</si>
  <si>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</si>
  <si>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</si>
  <si>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</si>
  <si>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</si>
  <si>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</si>
  <si>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</si>
  <si>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</si>
  <si>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</si>
  <si>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</si>
  <si>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</si>
  <si>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</si>
  <si>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</si>
  <si>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</si>
  <si>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</si>
  <si>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</si>
  <si>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</si>
  <si>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</si>
  <si>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</si>
  <si>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</si>
  <si>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</si>
  <si>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</si>
  <si>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</si>
  <si>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</si>
  <si>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</si>
  <si>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</si>
  <si>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</si>
  <si>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</si>
  <si>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</si>
  <si>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</si>
  <si>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</si>
  <si>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</si>
  <si>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</si>
  <si>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</si>
  <si>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</si>
  <si>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</si>
  <si>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</si>
  <si>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</si>
  <si>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</si>
  <si>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</si>
  <si>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</si>
  <si>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</si>
  <si>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</si>
  <si>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</si>
  <si>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</si>
  <si>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</si>
  <si>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</si>
  <si>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</si>
  <si>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</si>
  <si>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</si>
  <si>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</si>
  <si>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</si>
  <si>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</si>
  <si>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</si>
  <si>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</si>
  <si>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</si>
  <si>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MEN-ICETEX</t>
  </si>
  <si>
    <t xml:space="preserve">FONADE </t>
  </si>
  <si>
    <t>FPI25119</t>
  </si>
  <si>
    <t>Prestacion de servicios para brindar atencion integral en educaicon inicial, cuidado y nutricion, los niños y niñas menores de (5) años de SIBEN I  Y II desplazados, beneficiarios del programa de atencion integral a la primera infancia -PAIPI- en la modalidad o modalidades de atencion seleccionadas.</t>
  </si>
  <si>
    <t>FPI25629</t>
  </si>
  <si>
    <t>2112291</t>
  </si>
  <si>
    <t>Prestar atencion integral en educacion inicial, cuidado y nutrcion a los niños y niñas menores de (5) años en condicion de vulnerabilidad, vinculados al programa de atencion integral a la primera infancia -PAIPI-, atraves de propuestas de intervencion de oportunas, pertinentes y de calidad.</t>
  </si>
  <si>
    <t>2121682</t>
  </si>
  <si>
    <t>Prestar los servicios de atención integral en educación inicial, cuidado y nutrición a los niños y niñas menores de cinco (5) años registrados en el SISBÉN I,II, III o en situación de desplazamiento, beneficiarios del programa de Atención Integral a la Primera Infancia PAIPI, en tránsito a la Estrategia de “cero a siempre” a través de propuesta de intervención oportunas, pertinentes y de calidad en la modalidad de atención definida por la entidad territorial adherente.</t>
  </si>
  <si>
    <t>2122641</t>
  </si>
  <si>
    <t>25182012947</t>
  </si>
  <si>
    <t>INSTITUTO COLOMBIANO DE BIENESTAR FAMILIAR</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</si>
  <si>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dicah atencion.</t>
  </si>
  <si>
    <t>25182014619</t>
  </si>
  <si>
    <t>Atender a los niños y niñas menores de cinco (5) años  o hasta su ingreso al grado de traniscion, y a mujeres gestantes y en periodo de lactancia en los servicios de educacion inicial y cuidado, con el promover el desarrollo integral de la primera infancia con calidad, de conformidad con los lineamientos, las directrices y parámetros  establecidas  por el ICBF.</t>
  </si>
  <si>
    <t>25182016205</t>
  </si>
  <si>
    <t xml:space="preserve">Prestar el servicio de atencion educacion inicial y cuidado a niños y niñas menores de 5 años, o hasta su ingreso al grado de transicion, y madres en periodo de lactancai con el fin de promover el desarrollo integral de lap rimera infacnia  con calidad, de conformidad con los lineamientos, manual operativo, las directrices, parametros y estandares establecidos por el ICBF, en el marco de la estrategia de atencion integral de Cero a Siempre" </t>
  </si>
  <si>
    <t>25182016-1080</t>
  </si>
  <si>
    <t>Prestar el servicio de atencion  de los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 de cero a siempre"  en el servicio Desarrollo infantil en Medio Familiar.</t>
  </si>
  <si>
    <t>25182018-771</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</si>
  <si>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</si>
  <si>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25182018-467</t>
  </si>
  <si>
    <t xml:space="preserve">Prestar el servicio de educacion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familiar. </t>
  </si>
  <si>
    <t>25182019-416</t>
  </si>
  <si>
    <t>prestar los servicios HCBF-FAMI-FAMILIAR TRADICIONAL, de conformidad con las directrices, lineamientos y parametros establecidos por el Icbf, en armonia con la politica de estado para el desarrollo integral a la primera infancia de cero a siempre.</t>
  </si>
  <si>
    <t>25182020-323</t>
  </si>
  <si>
    <t>prestar los servicios para a la primera infancia en los hogares comunitarios de Bienestar HCB y hogares comunitarios de bienestar agrupados, de conformidad con el manual operativo de la modalidad comunitaria y el servicio HCB Familia, Mujer e Infancia_FAMI, de confirmidad con el manual operativo de la modalidad familiar, el lineamiento tecnico para la atencion a la primera infancia y las diretrices establecidas por el ICBF en armonia con la politica de estado para el desarrollo integral de la primera infancia de Cero a siempre.</t>
  </si>
  <si>
    <t>251813-515</t>
  </si>
  <si>
    <t xml:space="preserve">prestar el servicio CENTRO DE DESARROLLO INFANTIL CDI de confomirdad con el manual operativo de la modalidd institucional y las directrices establecidas por el ICBF    en armonia con la politica de estado para el desarrollo integral de la primera infancia de cero a siempre </t>
  </si>
  <si>
    <t>25182016-995</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</si>
  <si>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parámetros y estandares establecidos por el ICBF, en el marco de la estrategia de atencion  integral "  cero a siempre "</t>
  </si>
  <si>
    <t>25182016-1005</t>
  </si>
  <si>
    <t>tender a la primera infancia en el marco de la estrategia de Cero a siempre especificamente a los niñ@s menores de 5 años , de familias en situacion de vulnerabilidad de conformidad con las directrices, lineamientos y parametros estableciso por el ICBF, en las siguientes formas de atencion: Hogares comunitarios , de bienestar tradicionales, familiares, multiples, agrupados empresariales, jardines sociales,, fami  y hogares comunitarios integrales.</t>
  </si>
  <si>
    <t>25182018-337</t>
  </si>
  <si>
    <t>25182018-382</t>
  </si>
  <si>
    <t>Prestar el servicio de atencion a niñas y niños, en el marco de la politica de estado para el desarrollo integral a la primera infancia "de cero a siempre" de conformidad con las directrices, lineamientos y parametros establecidos por el ICBF para los servicios : hogares comunitarios de bienestar agrupados</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</si>
  <si>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</si>
  <si>
    <t>25182020167</t>
  </si>
  <si>
    <t>25182020168</t>
  </si>
  <si>
    <t>25182020166</t>
  </si>
  <si>
    <t xml:space="preserve">HARRIER HELEN MARTING BUITRAGO </t>
  </si>
  <si>
    <t>HARRIER HELEN MARTING BUTRAGO</t>
  </si>
  <si>
    <t>8734101 /  3143138911</t>
  </si>
  <si>
    <t>CALLE 17 No. 15-42</t>
  </si>
  <si>
    <t>fundacionnuevaera@hotmail.com</t>
  </si>
  <si>
    <t>SI</t>
  </si>
  <si>
    <t xml:space="preserve"> 2021-25-10000924</t>
  </si>
  <si>
    <t>25182019121</t>
  </si>
  <si>
    <t xml:space="preserve">Prestar el servicio CENTRO DE DESARROLLO INFANTIL CDI de conformidad con el manual operativo de la modalidd institucional y las directrices establecidas por el ICBF    en armonia con la politica de estado para el desarrollo integral de la primera infancia de cero a siempre </t>
  </si>
  <si>
    <t>08/02/2010</t>
  </si>
  <si>
    <t>15/12/2010</t>
  </si>
  <si>
    <t>16/12/2016</t>
  </si>
  <si>
    <t>15/12/2017</t>
  </si>
  <si>
    <t>16/12/2017</t>
  </si>
  <si>
    <t>31/10/2018</t>
  </si>
  <si>
    <t>01/11/2018</t>
  </si>
  <si>
    <t>30/11/2018</t>
  </si>
  <si>
    <t>02/12/2019</t>
  </si>
  <si>
    <t>31/03/2020</t>
  </si>
  <si>
    <t>01/04/2020</t>
  </si>
  <si>
    <t>30/11/2020</t>
  </si>
  <si>
    <t xml:space="preserve">Prestar el servicio de eduacion inicial en el marco de la atencion integra la mujeres gestantes, niñas y niños menores de 5 años, o hasta su ingreso a transicion  de conformidad con los manuales operativos de las modalidades y las directrices establecidas por e lICBF, en armonia con la politica de estado para el desarrollo integral de la primera infancia " de cero a siempre" en el servicio de desarrollo infantil en medio familair. </t>
  </si>
  <si>
    <t xml:space="preserve">Calle 17 No. 15-42  Santa Anita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</si>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</sst>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family val="2"/>
    </font>
    <font>
      <sz val="10"/>
      <color theme="1"/>
      <name val="Calibri"/>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
      <left/>
      <right/>
      <top style="thin">
        <color theme="4" tint="0.39997558519241921"/>
      </top>
      <bottom style="thin">
        <color theme="4" tint="0.39997558519241921"/>
      </bottom>
      <diagonal/>
    </border>
    <border>
      <left style="thin">
        <color rgb="FFA5A5A5"/>
      </left>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31" fillId="9" borderId="39" xfId="0" applyNumberFormat="1" applyFont="1" applyFill="1" applyBorder="1" applyAlignment="1" applyProtection="1">
      <alignment horizontal="center" vertical="center"/>
      <protection locked="0"/>
    </xf>
    <xf numFmtId="49" fontId="31" fillId="9" borderId="40" xfId="0" applyNumberFormat="1" applyFont="1" applyFill="1" applyBorder="1" applyAlignment="1" applyProtection="1">
      <alignment horizontal="center" vertical="center"/>
      <protection locked="0"/>
    </xf>
    <xf numFmtId="49" fontId="32" fillId="9" borderId="39" xfId="0" applyNumberFormat="1" applyFont="1" applyFill="1" applyBorder="1" applyAlignment="1" applyProtection="1">
      <alignment horizontal="right" vertical="center"/>
      <protection locked="0"/>
    </xf>
    <xf numFmtId="49" fontId="33" fillId="9" borderId="39"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horizontal="center" vertical="center"/>
      <protection locked="0"/>
    </xf>
    <xf numFmtId="167" fontId="31" fillId="9" borderId="41" xfId="0" applyNumberFormat="1" applyFont="1" applyFill="1" applyBorder="1" applyAlignment="1" applyProtection="1">
      <alignment horizontal="center" vertical="center"/>
      <protection locked="0"/>
    </xf>
    <xf numFmtId="167" fontId="31" fillId="9" borderId="39" xfId="0" applyNumberFormat="1"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3" zoomScale="70" zoomScaleNormal="70" zoomScaleSheetLayoutView="40" zoomScalePageLayoutView="40" workbookViewId="0">
      <selection activeCell="D31" sqref="D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3" t="s">
        <v>516</v>
      </c>
      <c r="I15" s="32" t="s">
        <v>2624</v>
      </c>
      <c r="J15" s="108" t="s">
        <v>2626</v>
      </c>
      <c r="L15" s="204" t="s">
        <v>8</v>
      </c>
      <c r="M15" s="204"/>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802021835</v>
      </c>
      <c r="C20" s="5"/>
      <c r="D20" s="73"/>
      <c r="E20" s="5"/>
      <c r="F20" s="5"/>
      <c r="G20" s="5"/>
      <c r="H20" s="181"/>
      <c r="I20" s="144" t="s">
        <v>516</v>
      </c>
      <c r="J20" s="145" t="s">
        <v>547</v>
      </c>
      <c r="K20" s="146">
        <v>1001213360</v>
      </c>
      <c r="L20" s="147">
        <v>44192</v>
      </c>
      <c r="M20" s="147">
        <v>44561</v>
      </c>
      <c r="N20" s="130">
        <f>+(M20-L20)/30</f>
        <v>12.3</v>
      </c>
      <c r="O20" s="133"/>
      <c r="U20" s="129"/>
      <c r="V20" s="105">
        <f ca="1">NOW()</f>
        <v>44194.616917708336</v>
      </c>
      <c r="W20" s="105">
        <f ca="1">NOW()</f>
        <v>44194.616917708336</v>
      </c>
    </row>
    <row r="21" spans="1:23" ht="30" customHeight="1" outlineLevel="1" x14ac:dyDescent="0.25">
      <c r="A21" s="9"/>
      <c r="B21" s="71"/>
      <c r="C21" s="5"/>
      <c r="D21" s="5"/>
      <c r="E21" s="5"/>
      <c r="F21" s="5"/>
      <c r="G21" s="5"/>
      <c r="H21" s="70"/>
      <c r="I21" s="144" t="s">
        <v>516</v>
      </c>
      <c r="J21" s="145" t="s">
        <v>90</v>
      </c>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FUNDACIÓN NUEVA ERA ECOLOGICA</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2739</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246" t="s">
        <v>2676</v>
      </c>
      <c r="C48" s="110" t="s">
        <v>31</v>
      </c>
      <c r="D48" s="116" t="s">
        <v>2678</v>
      </c>
      <c r="E48" s="248" t="s">
        <v>2725</v>
      </c>
      <c r="F48" s="248" t="s">
        <v>2726</v>
      </c>
      <c r="G48" s="155">
        <f>IF(AND(E48&lt;&gt;"",F48&lt;&gt;""),((F48-E48)/30),"")</f>
        <v>10.333333333333334</v>
      </c>
      <c r="H48" s="117" t="s">
        <v>2679</v>
      </c>
      <c r="I48" s="116" t="s">
        <v>516</v>
      </c>
      <c r="J48" s="116" t="s">
        <v>547</v>
      </c>
      <c r="K48" s="118">
        <v>305303477</v>
      </c>
      <c r="L48" s="111" t="s">
        <v>1148</v>
      </c>
      <c r="M48" s="112">
        <v>1</v>
      </c>
      <c r="N48" s="111" t="s">
        <v>27</v>
      </c>
      <c r="O48" s="111" t="s">
        <v>1148</v>
      </c>
      <c r="P48" s="78"/>
    </row>
    <row r="49" spans="1:16" s="6" customFormat="1" ht="24.75" customHeight="1" x14ac:dyDescent="0.25">
      <c r="A49" s="138">
        <v>2</v>
      </c>
      <c r="B49" s="247" t="s">
        <v>2676</v>
      </c>
      <c r="C49" s="110" t="s">
        <v>31</v>
      </c>
      <c r="D49" s="116" t="s">
        <v>2680</v>
      </c>
      <c r="E49" s="140">
        <v>40679</v>
      </c>
      <c r="F49" s="140">
        <v>40804</v>
      </c>
      <c r="G49" s="155">
        <f t="shared" ref="G49:G50" si="2">IF(AND(E49&lt;&gt;"",F49&lt;&gt;""),((F49-E49)/30),"")</f>
        <v>4.166666666666667</v>
      </c>
      <c r="H49" s="117" t="s">
        <v>2679</v>
      </c>
      <c r="I49" s="116" t="s">
        <v>516</v>
      </c>
      <c r="J49" s="116" t="s">
        <v>547</v>
      </c>
      <c r="K49" s="118">
        <v>138091764</v>
      </c>
      <c r="L49" s="111" t="s">
        <v>1148</v>
      </c>
      <c r="M49" s="112">
        <v>1</v>
      </c>
      <c r="N49" s="111" t="s">
        <v>27</v>
      </c>
      <c r="O49" s="111" t="s">
        <v>1148</v>
      </c>
      <c r="P49" s="78"/>
    </row>
    <row r="50" spans="1:16" s="6" customFormat="1" ht="24.75" customHeight="1" x14ac:dyDescent="0.25">
      <c r="A50" s="138">
        <v>3</v>
      </c>
      <c r="B50" s="117" t="s">
        <v>2677</v>
      </c>
      <c r="C50" s="110" t="s">
        <v>31</v>
      </c>
      <c r="D50" s="116" t="s">
        <v>2681</v>
      </c>
      <c r="E50" s="140">
        <v>40891</v>
      </c>
      <c r="F50" s="140">
        <v>41013</v>
      </c>
      <c r="G50" s="155">
        <f t="shared" si="2"/>
        <v>4.0666666666666664</v>
      </c>
      <c r="H50" s="114" t="s">
        <v>2682</v>
      </c>
      <c r="I50" s="116" t="s">
        <v>516</v>
      </c>
      <c r="J50" s="116" t="s">
        <v>547</v>
      </c>
      <c r="K50" s="118">
        <v>148896051</v>
      </c>
      <c r="L50" s="111" t="s">
        <v>1148</v>
      </c>
      <c r="M50" s="112">
        <v>1</v>
      </c>
      <c r="N50" s="111" t="s">
        <v>27</v>
      </c>
      <c r="O50" s="111" t="s">
        <v>1148</v>
      </c>
      <c r="P50" s="78"/>
    </row>
    <row r="51" spans="1:16" s="6" customFormat="1" ht="24.75" customHeight="1" outlineLevel="1" x14ac:dyDescent="0.25">
      <c r="A51" s="138">
        <v>4</v>
      </c>
      <c r="B51" s="117" t="s">
        <v>2677</v>
      </c>
      <c r="C51" s="110" t="s">
        <v>31</v>
      </c>
      <c r="D51" s="116" t="s">
        <v>2683</v>
      </c>
      <c r="E51" s="140">
        <v>41075</v>
      </c>
      <c r="F51" s="140">
        <v>41118</v>
      </c>
      <c r="G51" s="155">
        <f t="shared" ref="G51:G107" si="3">IF(AND(E51&lt;&gt;"",F51&lt;&gt;""),((F51-E51)/30),"")</f>
        <v>1.4333333333333333</v>
      </c>
      <c r="H51" s="117" t="s">
        <v>2684</v>
      </c>
      <c r="I51" s="116" t="s">
        <v>516</v>
      </c>
      <c r="J51" s="116" t="s">
        <v>547</v>
      </c>
      <c r="K51" s="118">
        <v>64008051</v>
      </c>
      <c r="L51" s="111" t="s">
        <v>1148</v>
      </c>
      <c r="M51" s="112">
        <v>1</v>
      </c>
      <c r="N51" s="111" t="s">
        <v>27</v>
      </c>
      <c r="O51" s="111" t="s">
        <v>1148</v>
      </c>
      <c r="P51" s="78"/>
    </row>
    <row r="52" spans="1:16" s="7" customFormat="1" ht="24.75" customHeight="1" outlineLevel="1" x14ac:dyDescent="0.25">
      <c r="A52" s="139">
        <v>5</v>
      </c>
      <c r="B52" s="117" t="s">
        <v>2677</v>
      </c>
      <c r="C52" s="110" t="s">
        <v>31</v>
      </c>
      <c r="D52" s="116" t="s">
        <v>2685</v>
      </c>
      <c r="E52" s="140">
        <v>41156</v>
      </c>
      <c r="F52" s="140">
        <v>41258</v>
      </c>
      <c r="G52" s="155">
        <f t="shared" si="3"/>
        <v>3.4</v>
      </c>
      <c r="H52" s="114" t="s">
        <v>2684</v>
      </c>
      <c r="I52" s="116" t="s">
        <v>516</v>
      </c>
      <c r="J52" s="116" t="s">
        <v>547</v>
      </c>
      <c r="K52" s="118">
        <v>184581358</v>
      </c>
      <c r="L52" s="111" t="s">
        <v>1148</v>
      </c>
      <c r="M52" s="112">
        <v>1</v>
      </c>
      <c r="N52" s="111" t="s">
        <v>27</v>
      </c>
      <c r="O52" s="111" t="s">
        <v>1148</v>
      </c>
      <c r="P52" s="79"/>
    </row>
    <row r="53" spans="1:16" s="7" customFormat="1" ht="24.75" customHeight="1" outlineLevel="1" x14ac:dyDescent="0.25">
      <c r="A53" s="139">
        <v>6</v>
      </c>
      <c r="B53" s="246" t="s">
        <v>2687</v>
      </c>
      <c r="C53" s="110" t="s">
        <v>31</v>
      </c>
      <c r="D53" s="116" t="s">
        <v>2686</v>
      </c>
      <c r="E53" s="140">
        <v>41263</v>
      </c>
      <c r="F53" s="140">
        <v>41988</v>
      </c>
      <c r="G53" s="155">
        <f t="shared" si="3"/>
        <v>24.166666666666668</v>
      </c>
      <c r="H53" s="114" t="s">
        <v>2688</v>
      </c>
      <c r="I53" s="116" t="s">
        <v>516</v>
      </c>
      <c r="J53" s="116" t="s">
        <v>547</v>
      </c>
      <c r="K53" s="118">
        <v>1341124849</v>
      </c>
      <c r="L53" s="111" t="s">
        <v>1148</v>
      </c>
      <c r="M53" s="112">
        <v>1</v>
      </c>
      <c r="N53" s="111" t="s">
        <v>27</v>
      </c>
      <c r="O53" s="111" t="s">
        <v>2721</v>
      </c>
      <c r="P53" s="79"/>
    </row>
    <row r="54" spans="1:16" s="7" customFormat="1" ht="24.75" customHeight="1" outlineLevel="1" x14ac:dyDescent="0.25">
      <c r="A54" s="139">
        <v>7</v>
      </c>
      <c r="B54" s="246" t="s">
        <v>2687</v>
      </c>
      <c r="C54" s="110" t="s">
        <v>31</v>
      </c>
      <c r="D54" s="116" t="s">
        <v>2689</v>
      </c>
      <c r="E54" s="140">
        <v>41991</v>
      </c>
      <c r="F54" s="140">
        <v>42369</v>
      </c>
      <c r="G54" s="155">
        <f t="shared" si="3"/>
        <v>12.6</v>
      </c>
      <c r="H54" s="117" t="s">
        <v>2690</v>
      </c>
      <c r="I54" s="116" t="s">
        <v>516</v>
      </c>
      <c r="J54" s="116" t="s">
        <v>547</v>
      </c>
      <c r="K54" s="113">
        <v>1628685202</v>
      </c>
      <c r="L54" s="111" t="s">
        <v>1148</v>
      </c>
      <c r="M54" s="112">
        <v>1</v>
      </c>
      <c r="N54" s="119" t="s">
        <v>27</v>
      </c>
      <c r="O54" s="111" t="s">
        <v>1148</v>
      </c>
      <c r="P54" s="79"/>
    </row>
    <row r="55" spans="1:16" s="7" customFormat="1" ht="24.75" customHeight="1" outlineLevel="1" x14ac:dyDescent="0.25">
      <c r="A55" s="139">
        <v>8</v>
      </c>
      <c r="B55" s="246" t="s">
        <v>2687</v>
      </c>
      <c r="C55" s="110" t="s">
        <v>31</v>
      </c>
      <c r="D55" s="116" t="s">
        <v>2691</v>
      </c>
      <c r="E55" s="140">
        <v>42398</v>
      </c>
      <c r="F55" s="140">
        <v>42674</v>
      </c>
      <c r="G55" s="155">
        <f t="shared" si="3"/>
        <v>9.1999999999999993</v>
      </c>
      <c r="H55" s="117" t="s">
        <v>2692</v>
      </c>
      <c r="I55" s="116" t="s">
        <v>516</v>
      </c>
      <c r="J55" s="116" t="s">
        <v>547</v>
      </c>
      <c r="K55" s="118">
        <v>2561921000</v>
      </c>
      <c r="L55" s="111" t="s">
        <v>1148</v>
      </c>
      <c r="M55" s="112">
        <v>1</v>
      </c>
      <c r="N55" s="119" t="s">
        <v>27</v>
      </c>
      <c r="O55" s="111" t="s">
        <v>1148</v>
      </c>
      <c r="P55" s="79"/>
    </row>
    <row r="56" spans="1:16" s="7" customFormat="1" ht="24.75" customHeight="1" outlineLevel="1" x14ac:dyDescent="0.25">
      <c r="A56" s="139">
        <v>9</v>
      </c>
      <c r="B56" s="246" t="s">
        <v>2687</v>
      </c>
      <c r="C56" s="110" t="s">
        <v>31</v>
      </c>
      <c r="D56" s="116" t="s">
        <v>2693</v>
      </c>
      <c r="E56" s="248" t="s">
        <v>2727</v>
      </c>
      <c r="F56" s="248" t="s">
        <v>2728</v>
      </c>
      <c r="G56" s="155">
        <f t="shared" si="3"/>
        <v>12.133333333333333</v>
      </c>
      <c r="H56" s="117" t="s">
        <v>2694</v>
      </c>
      <c r="I56" s="116" t="s">
        <v>516</v>
      </c>
      <c r="J56" s="140" t="s">
        <v>547</v>
      </c>
      <c r="K56" s="118">
        <v>2899014193</v>
      </c>
      <c r="L56" s="111" t="s">
        <v>1148</v>
      </c>
      <c r="M56" s="112">
        <v>1</v>
      </c>
      <c r="N56" s="119" t="s">
        <v>27</v>
      </c>
      <c r="O56" s="111" t="s">
        <v>1148</v>
      </c>
      <c r="P56" s="79"/>
    </row>
    <row r="57" spans="1:16" s="7" customFormat="1" ht="24.75" customHeight="1" outlineLevel="1" x14ac:dyDescent="0.25">
      <c r="A57" s="139">
        <v>10</v>
      </c>
      <c r="B57" s="246" t="s">
        <v>2687</v>
      </c>
      <c r="C57" s="65" t="s">
        <v>31</v>
      </c>
      <c r="D57" s="116" t="s">
        <v>2695</v>
      </c>
      <c r="E57" s="248" t="s">
        <v>2729</v>
      </c>
      <c r="F57" s="248" t="s">
        <v>2730</v>
      </c>
      <c r="G57" s="155">
        <f t="shared" si="3"/>
        <v>10.633333333333333</v>
      </c>
      <c r="H57" s="117" t="s">
        <v>2737</v>
      </c>
      <c r="I57" s="116" t="s">
        <v>516</v>
      </c>
      <c r="J57" s="116" t="s">
        <v>547</v>
      </c>
      <c r="K57" s="118">
        <v>2271278599</v>
      </c>
      <c r="L57" s="65" t="s">
        <v>1148</v>
      </c>
      <c r="M57" s="112">
        <v>1</v>
      </c>
      <c r="N57" s="119" t="s">
        <v>27</v>
      </c>
      <c r="O57" s="65" t="s">
        <v>1148</v>
      </c>
      <c r="P57" s="79"/>
    </row>
    <row r="58" spans="1:16" s="7" customFormat="1" ht="24.75" customHeight="1" outlineLevel="1" x14ac:dyDescent="0.25">
      <c r="A58" s="139">
        <v>11</v>
      </c>
      <c r="B58" s="246" t="s">
        <v>2687</v>
      </c>
      <c r="C58" s="65" t="s">
        <v>31</v>
      </c>
      <c r="D58" s="116" t="s">
        <v>2697</v>
      </c>
      <c r="E58" s="248" t="s">
        <v>2731</v>
      </c>
      <c r="F58" s="248" t="s">
        <v>2732</v>
      </c>
      <c r="G58" s="155">
        <f t="shared" si="3"/>
        <v>0.96666666666666667</v>
      </c>
      <c r="H58" s="117" t="s">
        <v>2698</v>
      </c>
      <c r="I58" s="116" t="s">
        <v>516</v>
      </c>
      <c r="J58" s="116" t="s">
        <v>547</v>
      </c>
      <c r="K58" s="118">
        <v>246599782</v>
      </c>
      <c r="L58" s="65" t="s">
        <v>1148</v>
      </c>
      <c r="M58" s="112">
        <v>1</v>
      </c>
      <c r="N58" s="119" t="s">
        <v>27</v>
      </c>
      <c r="O58" s="65" t="s">
        <v>1148</v>
      </c>
      <c r="P58" s="79"/>
    </row>
    <row r="59" spans="1:16" s="7" customFormat="1" ht="24.75" customHeight="1" outlineLevel="1" x14ac:dyDescent="0.25">
      <c r="A59" s="139">
        <v>12</v>
      </c>
      <c r="B59" s="246" t="s">
        <v>2687</v>
      </c>
      <c r="C59" s="65" t="s">
        <v>31</v>
      </c>
      <c r="D59" s="249" t="s">
        <v>2699</v>
      </c>
      <c r="E59" s="248" t="s">
        <v>2733</v>
      </c>
      <c r="F59" s="248" t="s">
        <v>2734</v>
      </c>
      <c r="G59" s="155">
        <f t="shared" si="3"/>
        <v>4</v>
      </c>
      <c r="H59" s="250" t="s">
        <v>2700</v>
      </c>
      <c r="I59" s="116" t="s">
        <v>516</v>
      </c>
      <c r="J59" s="116" t="s">
        <v>547</v>
      </c>
      <c r="K59" s="251">
        <v>163151749</v>
      </c>
      <c r="L59" s="65" t="s">
        <v>1148</v>
      </c>
      <c r="M59" s="112">
        <v>1</v>
      </c>
      <c r="N59" s="119" t="s">
        <v>27</v>
      </c>
      <c r="O59" s="65" t="s">
        <v>1148</v>
      </c>
      <c r="P59" s="79"/>
    </row>
    <row r="60" spans="1:16" s="7" customFormat="1" ht="24.75" customHeight="1" outlineLevel="1" x14ac:dyDescent="0.25">
      <c r="A60" s="139">
        <v>13</v>
      </c>
      <c r="B60" s="246" t="s">
        <v>2687</v>
      </c>
      <c r="C60" s="65" t="s">
        <v>31</v>
      </c>
      <c r="D60" s="249" t="s">
        <v>2701</v>
      </c>
      <c r="E60" s="248" t="s">
        <v>2735</v>
      </c>
      <c r="F60" s="248" t="s">
        <v>2736</v>
      </c>
      <c r="G60" s="155">
        <f t="shared" si="3"/>
        <v>8.1</v>
      </c>
      <c r="H60" s="246" t="s">
        <v>2702</v>
      </c>
      <c r="I60" s="116" t="s">
        <v>516</v>
      </c>
      <c r="J60" s="116" t="s">
        <v>547</v>
      </c>
      <c r="K60" s="252">
        <v>1415810347</v>
      </c>
      <c r="L60" s="65" t="s">
        <v>1148</v>
      </c>
      <c r="M60" s="112">
        <v>1</v>
      </c>
      <c r="N60" s="65" t="s">
        <v>1151</v>
      </c>
      <c r="O60" s="65" t="s">
        <v>1148</v>
      </c>
      <c r="P60" s="79"/>
    </row>
    <row r="61" spans="1:16" s="7" customFormat="1" ht="24.75" customHeight="1" outlineLevel="1" x14ac:dyDescent="0.25">
      <c r="A61" s="139">
        <v>14</v>
      </c>
      <c r="B61" s="64" t="s">
        <v>2687</v>
      </c>
      <c r="C61" s="65" t="s">
        <v>31</v>
      </c>
      <c r="D61" s="63" t="s">
        <v>2703</v>
      </c>
      <c r="E61" s="140">
        <v>41512</v>
      </c>
      <c r="F61" s="140">
        <v>42004</v>
      </c>
      <c r="G61" s="155">
        <f t="shared" si="3"/>
        <v>16.399999999999999</v>
      </c>
      <c r="H61" s="64" t="s">
        <v>2704</v>
      </c>
      <c r="I61" s="63" t="s">
        <v>516</v>
      </c>
      <c r="J61" s="63" t="s">
        <v>90</v>
      </c>
      <c r="K61" s="118">
        <v>222675420</v>
      </c>
      <c r="L61" s="65" t="s">
        <v>1148</v>
      </c>
      <c r="M61" s="112">
        <v>1</v>
      </c>
      <c r="N61" s="65" t="s">
        <v>27</v>
      </c>
      <c r="O61" s="65" t="s">
        <v>1148</v>
      </c>
      <c r="P61" s="79"/>
    </row>
    <row r="62" spans="1:16" s="7" customFormat="1" ht="24.75" customHeight="1" outlineLevel="1" x14ac:dyDescent="0.25">
      <c r="A62" s="139">
        <v>15</v>
      </c>
      <c r="B62" s="64" t="s">
        <v>2687</v>
      </c>
      <c r="C62" s="65" t="s">
        <v>31</v>
      </c>
      <c r="D62" s="63" t="s">
        <v>2689</v>
      </c>
      <c r="E62" s="140">
        <v>41991</v>
      </c>
      <c r="F62" s="140">
        <v>42369</v>
      </c>
      <c r="G62" s="155">
        <f t="shared" si="3"/>
        <v>12.6</v>
      </c>
      <c r="H62" s="64" t="s">
        <v>2690</v>
      </c>
      <c r="I62" s="63" t="s">
        <v>516</v>
      </c>
      <c r="J62" s="63" t="s">
        <v>90</v>
      </c>
      <c r="K62" s="66">
        <v>1628685202</v>
      </c>
      <c r="L62" s="65" t="s">
        <v>1148</v>
      </c>
      <c r="M62" s="112">
        <v>1</v>
      </c>
      <c r="N62" s="65" t="s">
        <v>27</v>
      </c>
      <c r="O62" s="65" t="s">
        <v>1148</v>
      </c>
      <c r="P62" s="79"/>
    </row>
    <row r="63" spans="1:16" s="7" customFormat="1" ht="24.75" customHeight="1" outlineLevel="1" x14ac:dyDescent="0.25">
      <c r="A63" s="139">
        <v>16</v>
      </c>
      <c r="B63" s="64" t="s">
        <v>2687</v>
      </c>
      <c r="C63" s="65" t="s">
        <v>31</v>
      </c>
      <c r="D63" s="63" t="s">
        <v>2691</v>
      </c>
      <c r="E63" s="140">
        <v>42398</v>
      </c>
      <c r="F63" s="140">
        <v>42674</v>
      </c>
      <c r="G63" s="155">
        <f t="shared" si="3"/>
        <v>9.1999999999999993</v>
      </c>
      <c r="H63" s="64" t="s">
        <v>2692</v>
      </c>
      <c r="I63" s="63" t="s">
        <v>516</v>
      </c>
      <c r="J63" s="63" t="s">
        <v>90</v>
      </c>
      <c r="K63" s="66">
        <v>2561921000</v>
      </c>
      <c r="L63" s="65" t="s">
        <v>1148</v>
      </c>
      <c r="M63" s="112">
        <v>1</v>
      </c>
      <c r="N63" s="65" t="s">
        <v>27</v>
      </c>
      <c r="O63" s="65" t="s">
        <v>1148</v>
      </c>
      <c r="P63" s="79"/>
    </row>
    <row r="64" spans="1:16" s="7" customFormat="1" ht="24.75" customHeight="1" outlineLevel="1" x14ac:dyDescent="0.25">
      <c r="A64" s="139">
        <v>17</v>
      </c>
      <c r="B64" s="64" t="s">
        <v>2687</v>
      </c>
      <c r="C64" s="65" t="s">
        <v>31</v>
      </c>
      <c r="D64" s="63" t="s">
        <v>2705</v>
      </c>
      <c r="E64" s="140">
        <v>42675</v>
      </c>
      <c r="F64" s="140">
        <v>42684</v>
      </c>
      <c r="G64" s="155">
        <f t="shared" si="3"/>
        <v>0.3</v>
      </c>
      <c r="H64" s="64" t="s">
        <v>2706</v>
      </c>
      <c r="I64" s="63" t="s">
        <v>516</v>
      </c>
      <c r="J64" s="63" t="s">
        <v>90</v>
      </c>
      <c r="K64" s="66">
        <v>4941300</v>
      </c>
      <c r="L64" s="65" t="s">
        <v>1148</v>
      </c>
      <c r="M64" s="112">
        <v>1</v>
      </c>
      <c r="N64" s="65" t="s">
        <v>27</v>
      </c>
      <c r="O64" s="65" t="s">
        <v>1148</v>
      </c>
      <c r="P64" s="79"/>
    </row>
    <row r="65" spans="1:16" s="7" customFormat="1" ht="24.75" customHeight="1" outlineLevel="1" x14ac:dyDescent="0.25">
      <c r="A65" s="139">
        <v>18</v>
      </c>
      <c r="B65" s="64" t="s">
        <v>2687</v>
      </c>
      <c r="C65" s="65" t="s">
        <v>31</v>
      </c>
      <c r="D65" s="63" t="s">
        <v>2707</v>
      </c>
      <c r="E65" s="140">
        <v>42677</v>
      </c>
      <c r="F65" s="140">
        <v>43312</v>
      </c>
      <c r="G65" s="155">
        <f t="shared" si="3"/>
        <v>21.166666666666668</v>
      </c>
      <c r="H65" s="64" t="s">
        <v>2708</v>
      </c>
      <c r="I65" s="63" t="s">
        <v>516</v>
      </c>
      <c r="J65" s="63" t="s">
        <v>90</v>
      </c>
      <c r="K65" s="66">
        <v>330066310</v>
      </c>
      <c r="L65" s="65" t="s">
        <v>1148</v>
      </c>
      <c r="M65" s="112">
        <v>1</v>
      </c>
      <c r="N65" s="65" t="s">
        <v>27</v>
      </c>
      <c r="O65" s="65" t="s">
        <v>1148</v>
      </c>
      <c r="P65" s="79"/>
    </row>
    <row r="66" spans="1:16" s="7" customFormat="1" ht="24.75" customHeight="1" outlineLevel="1" x14ac:dyDescent="0.25">
      <c r="A66" s="139">
        <v>19</v>
      </c>
      <c r="B66" s="64" t="s">
        <v>2687</v>
      </c>
      <c r="C66" s="65" t="s">
        <v>31</v>
      </c>
      <c r="D66" s="63" t="s">
        <v>2709</v>
      </c>
      <c r="E66" s="140">
        <v>43307</v>
      </c>
      <c r="F66" s="140">
        <v>43434</v>
      </c>
      <c r="G66" s="155">
        <f t="shared" si="3"/>
        <v>4.2333333333333334</v>
      </c>
      <c r="H66" s="64" t="s">
        <v>2696</v>
      </c>
      <c r="I66" s="63" t="s">
        <v>516</v>
      </c>
      <c r="J66" s="63" t="s">
        <v>90</v>
      </c>
      <c r="K66" s="66">
        <v>663530066</v>
      </c>
      <c r="L66" s="65" t="s">
        <v>1148</v>
      </c>
      <c r="M66" s="112">
        <v>1</v>
      </c>
      <c r="N66" s="65" t="s">
        <v>27</v>
      </c>
      <c r="O66" s="65" t="s">
        <v>1148</v>
      </c>
      <c r="P66" s="79"/>
    </row>
    <row r="67" spans="1:16" s="7" customFormat="1" ht="24.75" customHeight="1" outlineLevel="1" x14ac:dyDescent="0.25">
      <c r="A67" s="139">
        <v>20</v>
      </c>
      <c r="B67" s="64" t="s">
        <v>2687</v>
      </c>
      <c r="C67" s="65" t="s">
        <v>31</v>
      </c>
      <c r="D67" s="63" t="s">
        <v>2710</v>
      </c>
      <c r="E67" s="140">
        <v>43312</v>
      </c>
      <c r="F67" s="140">
        <v>43449</v>
      </c>
      <c r="G67" s="155">
        <f t="shared" si="3"/>
        <v>4.5666666666666664</v>
      </c>
      <c r="H67" s="64" t="s">
        <v>2711</v>
      </c>
      <c r="I67" s="63" t="s">
        <v>516</v>
      </c>
      <c r="J67" s="63" t="s">
        <v>90</v>
      </c>
      <c r="K67" s="66">
        <v>401812332</v>
      </c>
      <c r="L67" s="65" t="s">
        <v>1148</v>
      </c>
      <c r="M67" s="112">
        <v>1</v>
      </c>
      <c r="N67" s="65" t="s">
        <v>27</v>
      </c>
      <c r="O67" s="65" t="s">
        <v>1148</v>
      </c>
      <c r="P67" s="79"/>
    </row>
    <row r="68" spans="1:16" s="7" customFormat="1" ht="24.75" customHeight="1" outlineLevel="1" x14ac:dyDescent="0.25">
      <c r="A68" s="139">
        <v>21</v>
      </c>
      <c r="B68" s="64" t="s">
        <v>2687</v>
      </c>
      <c r="C68" s="65" t="s">
        <v>31</v>
      </c>
      <c r="D68" s="63" t="s">
        <v>2723</v>
      </c>
      <c r="E68" s="140">
        <v>43480</v>
      </c>
      <c r="F68" s="140">
        <v>43819</v>
      </c>
      <c r="G68" s="155">
        <f t="shared" si="3"/>
        <v>11.3</v>
      </c>
      <c r="H68" s="64" t="s">
        <v>2724</v>
      </c>
      <c r="I68" s="63" t="s">
        <v>516</v>
      </c>
      <c r="J68" s="63" t="s">
        <v>90</v>
      </c>
      <c r="K68" s="66">
        <v>155698400</v>
      </c>
      <c r="L68" s="65" t="s">
        <v>1148</v>
      </c>
      <c r="M68" s="112">
        <v>1</v>
      </c>
      <c r="N68" s="65" t="s">
        <v>27</v>
      </c>
      <c r="O68" s="65" t="s">
        <v>1148</v>
      </c>
      <c r="P68" s="79"/>
    </row>
    <row r="69" spans="1:16" s="7" customFormat="1" ht="24.75" customHeight="1" outlineLevel="1" x14ac:dyDescent="0.25">
      <c r="A69" s="139">
        <v>22</v>
      </c>
      <c r="B69" s="64" t="s">
        <v>2687</v>
      </c>
      <c r="C69" s="65" t="s">
        <v>31</v>
      </c>
      <c r="D69" s="63" t="s">
        <v>2699</v>
      </c>
      <c r="E69" s="140">
        <v>43801</v>
      </c>
      <c r="F69" s="140">
        <v>43921</v>
      </c>
      <c r="G69" s="155">
        <f t="shared" si="3"/>
        <v>4</v>
      </c>
      <c r="H69" s="64" t="s">
        <v>2700</v>
      </c>
      <c r="I69" s="63" t="s">
        <v>516</v>
      </c>
      <c r="J69" s="63" t="s">
        <v>90</v>
      </c>
      <c r="K69" s="66">
        <v>163151749</v>
      </c>
      <c r="L69" s="65" t="s">
        <v>1148</v>
      </c>
      <c r="M69" s="112">
        <v>1</v>
      </c>
      <c r="N69" s="65" t="s">
        <v>27</v>
      </c>
      <c r="O69" s="65" t="s">
        <v>1148</v>
      </c>
      <c r="P69" s="79"/>
    </row>
    <row r="70" spans="1:16" s="7" customFormat="1" ht="24.75" customHeight="1" outlineLevel="1" x14ac:dyDescent="0.25">
      <c r="A70" s="139">
        <v>23</v>
      </c>
      <c r="B70" s="64" t="s">
        <v>2687</v>
      </c>
      <c r="C70" s="65" t="s">
        <v>31</v>
      </c>
      <c r="D70" s="63" t="s">
        <v>2701</v>
      </c>
      <c r="E70" s="140">
        <v>43922</v>
      </c>
      <c r="F70" s="140">
        <v>44165</v>
      </c>
      <c r="G70" s="155">
        <f t="shared" si="3"/>
        <v>8.1</v>
      </c>
      <c r="H70" s="64" t="s">
        <v>2702</v>
      </c>
      <c r="I70" s="63" t="s">
        <v>516</v>
      </c>
      <c r="J70" s="63" t="s">
        <v>90</v>
      </c>
      <c r="K70" s="66">
        <v>1415810347</v>
      </c>
      <c r="L70" s="65" t="s">
        <v>1148</v>
      </c>
      <c r="M70" s="112">
        <v>1</v>
      </c>
      <c r="N70" s="65" t="s">
        <v>1151</v>
      </c>
      <c r="O70" s="65" t="s">
        <v>1148</v>
      </c>
      <c r="P70" s="79"/>
    </row>
    <row r="71" spans="1:16" s="7" customFormat="1" ht="24.75" customHeight="1" outlineLevel="1" x14ac:dyDescent="0.25">
      <c r="A71" s="139">
        <v>24</v>
      </c>
      <c r="B71" s="64"/>
      <c r="C71" s="65"/>
      <c r="D71" s="116"/>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116"/>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118"/>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118"/>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118"/>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118"/>
      <c r="L83" s="65"/>
      <c r="M83" s="67"/>
      <c r="N83" s="65"/>
      <c r="O83" s="65"/>
      <c r="P83" s="79"/>
    </row>
    <row r="84" spans="1:16" s="7" customFormat="1" ht="24.75" customHeight="1" outlineLevel="1" x14ac:dyDescent="0.25">
      <c r="A84" s="139">
        <v>37</v>
      </c>
      <c r="B84" s="64"/>
      <c r="C84" s="65"/>
      <c r="D84" s="116"/>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116"/>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116"/>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2713</v>
      </c>
      <c r="E114" s="140">
        <v>43878</v>
      </c>
      <c r="F114" s="140">
        <v>44196</v>
      </c>
      <c r="G114" s="155">
        <f>IF(AND(E114&lt;&gt;"",F114&lt;&gt;""),((F114-E114)/30),"")</f>
        <v>10.6</v>
      </c>
      <c r="H114" s="117" t="s">
        <v>2712</v>
      </c>
      <c r="I114" s="116" t="s">
        <v>516</v>
      </c>
      <c r="J114" s="116" t="s">
        <v>547</v>
      </c>
      <c r="K114" s="118">
        <v>3832416193</v>
      </c>
      <c r="L114" s="100">
        <f>+IF(AND(K114&gt;0,O114="Ejecución"),(K114/877802)*Tabla28[[#This Row],[% participación]],IF(AND(K114&gt;0,O114&lt;&gt;"Ejecución"),"-",""))</f>
        <v>4365.9232868004401</v>
      </c>
      <c r="M114" s="119" t="s">
        <v>1148</v>
      </c>
      <c r="N114" s="168">
        <v>1</v>
      </c>
      <c r="O114" s="157" t="s">
        <v>1150</v>
      </c>
      <c r="P114" s="78"/>
    </row>
    <row r="115" spans="1:16" s="6" customFormat="1" ht="24.75" customHeight="1" x14ac:dyDescent="0.25">
      <c r="A115" s="138">
        <v>2</v>
      </c>
      <c r="B115" s="156" t="s">
        <v>2664</v>
      </c>
      <c r="C115" s="158" t="s">
        <v>31</v>
      </c>
      <c r="D115" s="63" t="s">
        <v>2714</v>
      </c>
      <c r="E115" s="140">
        <v>43878</v>
      </c>
      <c r="F115" s="140">
        <v>44196</v>
      </c>
      <c r="G115" s="155">
        <f t="shared" ref="G115:G116" si="4">IF(AND(E115&lt;&gt;"",F115&lt;&gt;""),((F115-E115)/30),"")</f>
        <v>10.6</v>
      </c>
      <c r="H115" s="64" t="s">
        <v>2704</v>
      </c>
      <c r="I115" s="63" t="s">
        <v>516</v>
      </c>
      <c r="J115" s="63" t="s">
        <v>90</v>
      </c>
      <c r="K115" s="68">
        <v>166500342</v>
      </c>
      <c r="L115" s="100">
        <f>+IF(AND(K115&gt;0,O115="Ejecución"),(K115/877802)*Tabla28[[#This Row],[% participación]],IF(AND(K115&gt;0,O115&lt;&gt;"Ejecución"),"-",""))</f>
        <v>189.67869975233594</v>
      </c>
      <c r="M115" s="65" t="s">
        <v>1148</v>
      </c>
      <c r="N115" s="168">
        <v>1</v>
      </c>
      <c r="O115" s="157" t="s">
        <v>1150</v>
      </c>
      <c r="P115" s="78"/>
    </row>
    <row r="116" spans="1:16" s="6" customFormat="1" ht="24.75" customHeight="1" x14ac:dyDescent="0.25">
      <c r="A116" s="138">
        <v>3</v>
      </c>
      <c r="B116" s="156" t="s">
        <v>2664</v>
      </c>
      <c r="C116" s="158" t="s">
        <v>31</v>
      </c>
      <c r="D116" s="63" t="s">
        <v>2715</v>
      </c>
      <c r="E116" s="140">
        <v>43878</v>
      </c>
      <c r="F116" s="140">
        <v>44196</v>
      </c>
      <c r="G116" s="155">
        <f t="shared" si="4"/>
        <v>10.6</v>
      </c>
      <c r="H116" s="64" t="s">
        <v>2712</v>
      </c>
      <c r="I116" s="63" t="s">
        <v>516</v>
      </c>
      <c r="J116" s="63" t="s">
        <v>552</v>
      </c>
      <c r="K116" s="68">
        <v>1514417298</v>
      </c>
      <c r="L116" s="100">
        <f>+IF(AND(K116&gt;0,O116="Ejecución"),(K116/877802)*Tabla28[[#This Row],[% participación]],IF(AND(K116&gt;0,O116&lt;&gt;"Ejecución"),"-",""))</f>
        <v>1725.237921535836</v>
      </c>
      <c r="M116" s="65" t="s">
        <v>1148</v>
      </c>
      <c r="N116" s="168">
        <v>1</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2668</v>
      </c>
      <c r="C179" s="216"/>
      <c r="D179" s="216"/>
      <c r="E179" s="166">
        <v>0.02</v>
      </c>
      <c r="F179" s="165">
        <v>1.0999999999999999E-2</v>
      </c>
      <c r="G179" s="160">
        <f>IF(F179&gt;0,SUM(E179+F179),"")</f>
        <v>3.1E-2</v>
      </c>
      <c r="H179" s="5"/>
      <c r="I179" s="216" t="s">
        <v>2670</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3.1E-2</v>
      </c>
      <c r="D185" s="91" t="s">
        <v>2628</v>
      </c>
      <c r="E185" s="94">
        <f>+(C185*SUM(K20:K35))</f>
        <v>31037614.16</v>
      </c>
      <c r="F185" s="92"/>
      <c r="G185" s="93"/>
      <c r="H185" s="88"/>
      <c r="I185" s="90" t="s">
        <v>2627</v>
      </c>
      <c r="J185" s="161">
        <f>+SUM(M179:M183)</f>
        <v>0.02</v>
      </c>
      <c r="K185" s="197" t="s">
        <v>2628</v>
      </c>
      <c r="L185" s="197"/>
      <c r="M185" s="94">
        <f>+J185*(SUM(K20:K35))</f>
        <v>20024267.199999999</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34296</v>
      </c>
      <c r="D193" s="5"/>
      <c r="E193" s="121">
        <v>1221</v>
      </c>
      <c r="F193" s="5"/>
      <c r="G193" s="5"/>
      <c r="H193" s="142" t="s">
        <v>2716</v>
      </c>
      <c r="J193" s="5"/>
      <c r="K193" s="122">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2738</v>
      </c>
      <c r="J211" s="27" t="s">
        <v>2622</v>
      </c>
      <c r="K211" s="143" t="s">
        <v>2719</v>
      </c>
      <c r="L211" s="21"/>
      <c r="M211" s="21"/>
      <c r="N211" s="21"/>
      <c r="O211" s="8"/>
    </row>
    <row r="212" spans="1:15" x14ac:dyDescent="0.25">
      <c r="A212" s="9"/>
      <c r="B212" s="27" t="s">
        <v>2619</v>
      </c>
      <c r="C212" s="142" t="s">
        <v>2717</v>
      </c>
      <c r="D212" s="21"/>
      <c r="G212" s="27" t="s">
        <v>2621</v>
      </c>
      <c r="H212" s="143" t="s">
        <v>2718</v>
      </c>
      <c r="J212" s="27" t="s">
        <v>2623</v>
      </c>
      <c r="K212" s="142"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angelica</cp:lastModifiedBy>
  <cp:lastPrinted>2020-12-29T19:48:47Z</cp:lastPrinted>
  <dcterms:created xsi:type="dcterms:W3CDTF">2020-10-14T21:57:42Z</dcterms:created>
  <dcterms:modified xsi:type="dcterms:W3CDTF">2020-12-29T19:59:35Z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