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NARIÑO\2021-52-1000138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<sst xmlns="http://schemas.openxmlformats.org/spreadsheetml/2006/main" count="3442" uniqueCount="2758">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</sst>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D14" sqref="D14"/>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7" t="s">
        <v>2653</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2757</v>
      </c>
      <c r="D15" s="35"/>
      <c r="E15" s="35"/>
      <c r="F15" s="5"/>
      <c r="G15" s="32" t="s">
        <v>1168</v>
      </c>
      <c r="H15" s="102" t="s">
        <v>110</v>
      </c>
      <c r="I15" s="32" t="s">
        <v>2624</v>
      </c>
      <c r="J15" s="107" t="s">
        <v>2626</v>
      </c>
      <c r="L15" s="223" t="s">
        <v>8</v>
      </c>
      <c r="M15" s="223"/>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242"/>
      <c r="I20" s="138" t="s">
        <v>110</v>
      </c>
      <c r="J20" s="139" t="s">
        <v>778</v>
      </c>
      <c r="K20" s="166">
        <v>1694673169</v>
      </c>
      <c r="L20" s="141"/>
      <c r="M20" s="141">
        <v>44561</v>
      </c>
      <c r="N20" s="125">
        <f>+(M20-L20)/30</f>
        <v>1485.3666666666666</v>
      </c>
      <c r="O20" s="128"/>
      <c r="U20" s="124"/>
      <c r="V20" s="104">
        <f ca="1">NOW()</f>
        <v>44193.68658321759</v>
      </c>
      <c r="W20" s="104">
        <f ca="1">NOW()</f>
        <v>44193.68658321759</v>
      </c>
    </row>
    <row r="21" spans="1:23" ht="30" customHeight="1" outlineLevel="1" x14ac:dyDescent="0.35">
      <c r="A21" s="9"/>
      <c r="B21" s="71"/>
      <c r="C21" s="5"/>
      <c r="D21" s="5"/>
      <c r="E21" s="5"/>
      <c r="F21" s="5"/>
      <c r="G21" s="5"/>
      <c r="H21" s="70"/>
      <c r="I21" s="138" t="s">
        <v>110</v>
      </c>
      <c r="J21" s="139" t="s">
        <v>779</v>
      </c>
      <c r="K21" s="140"/>
      <c r="L21" s="141"/>
      <c r="M21" s="141">
        <v>44561</v>
      </c>
      <c r="N21" s="125">
        <f t="shared" ref="N21:N35" si="0">+(M21-L21)/30</f>
        <v>1485.3666666666666</v>
      </c>
      <c r="O21" s="129"/>
    </row>
    <row r="22" spans="1:23" ht="30" customHeight="1" outlineLevel="1" x14ac:dyDescent="0.35">
      <c r="A22" s="9"/>
      <c r="B22" s="71"/>
      <c r="C22" s="5"/>
      <c r="D22" s="5"/>
      <c r="E22" s="5"/>
      <c r="F22" s="5"/>
      <c r="G22" s="5"/>
      <c r="H22" s="70"/>
      <c r="I22" s="138" t="s">
        <v>110</v>
      </c>
      <c r="J22" s="139" t="s">
        <v>787</v>
      </c>
      <c r="K22" s="140"/>
      <c r="L22" s="141"/>
      <c r="M22" s="141">
        <v>44561</v>
      </c>
      <c r="N22" s="126">
        <f t="shared" ref="N22:N33" si="1">+(M22-L22)/30</f>
        <v>1485.3666666666666</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19"/>
      <c r="I37" s="120"/>
      <c r="J37" s="120"/>
      <c r="K37" s="120"/>
      <c r="L37" s="120"/>
      <c r="M37" s="120"/>
      <c r="N37" s="120"/>
      <c r="O37" s="121"/>
    </row>
    <row r="38" spans="1:16" ht="21" customHeight="1" x14ac:dyDescent="0.35">
      <c r="A38" s="9"/>
      <c r="B38" s="237" t="str">
        <f>VLOOKUP(B20,EAS!A2:B1439,2,0)</f>
        <v>FUNDACION UN MUNDO SIN FRONTERAS</v>
      </c>
      <c r="C38" s="237"/>
      <c r="D38" s="237"/>
      <c r="E38" s="237"/>
      <c r="F38" s="237"/>
      <c r="G38" s="5"/>
      <c r="H38" s="122"/>
      <c r="I38" s="246" t="s">
        <v>7</v>
      </c>
      <c r="J38" s="246"/>
      <c r="K38" s="246"/>
      <c r="L38" s="246"/>
      <c r="M38" s="246"/>
      <c r="N38" s="246"/>
      <c r="O38" s="123"/>
    </row>
    <row r="39" spans="1:16" ht="43" customHeight="1" thickBot="1" x14ac:dyDescent="0.4">
      <c r="A39" s="10"/>
      <c r="B39" s="11"/>
      <c r="C39" s="11"/>
      <c r="D39" s="11"/>
      <c r="E39" s="11"/>
      <c r="F39" s="11"/>
      <c r="G39" s="11"/>
      <c r="H39" s="10"/>
      <c r="I39" s="232" t="s">
        <v>2756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2654</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2655</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14" t="s">
        <v>2643</v>
      </c>
      <c r="J167" s="215"/>
      <c r="K167" s="215"/>
      <c r="L167" s="215"/>
      <c r="M167" s="215"/>
      <c r="N167" s="215"/>
      <c r="O167" s="216"/>
      <c r="U167" s="51"/>
    </row>
    <row r="168" spans="1:28" x14ac:dyDescent="0.35">
      <c r="A168" s="9"/>
      <c r="B168" s="233" t="s">
        <v>2657</v>
      </c>
      <c r="C168" s="233"/>
      <c r="D168" s="233"/>
      <c r="E168" s="8"/>
      <c r="F168" s="5"/>
      <c r="H168" s="81" t="s">
        <v>2656</v>
      </c>
      <c r="I168" s="214"/>
      <c r="J168" s="215"/>
      <c r="K168" s="215"/>
      <c r="L168" s="215"/>
      <c r="M168" s="215"/>
      <c r="N168" s="215"/>
      <c r="O168" s="216"/>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2667</v>
      </c>
      <c r="B172" s="204"/>
      <c r="C172" s="204"/>
      <c r="D172" s="204"/>
      <c r="E172" s="204"/>
      <c r="F172" s="204"/>
      <c r="G172" s="204"/>
      <c r="H172" s="204"/>
      <c r="I172" s="204"/>
      <c r="J172" s="204"/>
      <c r="K172" s="204"/>
      <c r="L172" s="204"/>
      <c r="M172" s="204"/>
      <c r="N172" s="204"/>
      <c r="O172" s="205"/>
      <c r="P172" s="76"/>
    </row>
    <row r="173" spans="1:28" ht="15" customHeight="1" x14ac:dyDescent="0.35">
      <c r="A173" s="197" t="s">
        <v>2673</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5" x14ac:dyDescent="0.3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5" x14ac:dyDescent="0.3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5" hidden="1" x14ac:dyDescent="0.3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5" hidden="1" x14ac:dyDescent="0.3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5" hidden="1" x14ac:dyDescent="0.3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50840195.07</v>
      </c>
      <c r="F185" s="92"/>
      <c r="G185" s="93"/>
      <c r="H185" s="88"/>
      <c r="I185" s="90" t="s">
        <v>2627</v>
      </c>
      <c r="J185" s="154">
        <f>+SUM(M179:M183)</f>
        <v>0.02</v>
      </c>
      <c r="K185" s="235" t="s">
        <v>2628</v>
      </c>
      <c r="L185" s="235"/>
      <c r="M185" s="94">
        <f>+J185*(SUM(K20:K35))</f>
        <v>33893463.380000003</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194" t="s">
        <v>2636</v>
      </c>
      <c r="C192" s="194"/>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234" t="s">
        <v>2658</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a65d333d-5b59-4810-bc94-b80d9325abbc"/>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2020-12-28T21:28:57Z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