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NARIÑO\2021-52-1000135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<sst xmlns="http://schemas.openxmlformats.org/spreadsheetml/2006/main" count="3438" uniqueCount="2758">
  <si>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</si>
  <si>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</si>
  <si>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</si>
  <si>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</si>
  <si>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</si>
  <si>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</si>
  <si>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</si>
  <si>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</si>
  <si>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</si>
  <si>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</si>
  <si>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</si>
  <si>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</si>
  <si>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</si>
  <si>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</si>
  <si>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</si>
  <si>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</si>
  <si>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</si>
  <si>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</si>
  <si>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</si>
  <si>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</si>
  <si>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</si>
  <si>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</si>
  <si>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</si>
  <si>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</si>
  <si>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</si>
  <si>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</si>
  <si>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</si>
  <si>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</si>
  <si>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</si>
  <si>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</si>
  <si>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</si>
  <si>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</si>
  <si>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</si>
  <si>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</si>
  <si>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</si>
  <si>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</si>
  <si>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</si>
  <si>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</si>
  <si>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</si>
  <si>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</si>
  <si>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</si>
  <si>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</si>
  <si>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</si>
  <si>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</si>
  <si>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</si>
  <si>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</si>
  <si>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</si>
  <si>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</si>
  <si>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</si>
  <si>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</si>
  <si>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</si>
  <si>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</si>
  <si>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</si>
  <si>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</si>
  <si>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</si>
  <si>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</si>
  <si>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</si>
  <si>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</si>
  <si>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</si>
  <si>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</si>
  <si>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</si>
  <si>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</si>
  <si>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</si>
  <si>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</si>
  <si>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</si>
  <si>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</si>
  <si>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</si>
  <si>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</si>
  <si>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</si>
  <si>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</si>
  <si>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</si>
  <si>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</si>
  <si>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</si>
  <si>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</si>
  <si>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</si>
  <si>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</si>
  <si>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</si>
  <si>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</si>
  <si>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</si>
  <si>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</si>
  <si>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</si>
  <si>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</si>
  <si>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</si>
  <si>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</si>
  <si>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</si>
  <si>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</si>
  <si>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</si>
  <si>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</si>
  <si>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</si>
  <si>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</si>
  <si>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</si>
  <si>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</si>
  <si>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</si>
  <si>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</si>
  <si>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</si>
  <si>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</si>
  <si>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</si>
  <si>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</si>
  <si>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</si>
  <si>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</si>
  <si>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</si>
  <si>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</si>
  <si>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</si>
  <si>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</si>
  <si>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</si>
  <si>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</si>
  <si>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</si>
  <si>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</si>
  <si>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</si>
  <si>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</si>
  <si>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</si>
  <si>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</si>
  <si>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</si>
  <si>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</si>
  <si>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</si>
  <si>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</si>
  <si>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</si>
  <si>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</si>
  <si>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</si>
  <si>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</si>
  <si>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</si>
  <si>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</si>
  <si>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</si>
  <si>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</si>
  <si>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</si>
  <si>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</si>
  <si>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</si>
  <si>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</si>
  <si>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</si>
  <si>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</si>
  <si>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</si>
  <si>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</si>
  <si>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</si>
  <si>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</si>
  <si>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</si>
  <si>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</si>
  <si>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</si>
  <si>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</si>
  <si>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</si>
  <si>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</si>
  <si>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</si>
  <si>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</si>
  <si>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</si>
  <si>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</si>
  <si>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</si>
  <si>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</si>
  <si>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</si>
  <si>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</si>
  <si>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</si>
  <si>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</si>
  <si>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</si>
  <si>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</si>
  <si>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</si>
  <si>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</si>
  <si>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</si>
  <si>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</si>
  <si>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</si>
  <si>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</si>
  <si>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</si>
  <si>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</si>
  <si>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</si>
  <si>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</si>
  <si>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</si>
  <si>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</si>
  <si>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</si>
  <si>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</si>
  <si>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</si>
  <si>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</si>
  <si>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</si>
  <si>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</si>
  <si>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</si>
  <si>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</si>
  <si>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</si>
  <si>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</si>
  <si>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</si>
  <si>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</si>
  <si>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</si>
  <si>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</si>
  <si>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</si>
  <si>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</si>
  <si>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</si>
  <si>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</si>
  <si>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</si>
  <si>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</si>
  <si>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</si>
  <si>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</si>
  <si>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</si>
  <si>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</si>
  <si>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</si>
  <si>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</si>
  <si>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</si>
  <si>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</si>
  <si>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</si>
  <si>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</si>
  <si>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</si>
  <si>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</si>
  <si>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</si>
  <si>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</si>
  <si>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</si>
  <si>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</si>
  <si>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</si>
  <si>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</si>
  <si>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</si>
  <si>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</si>
  <si>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</si>
  <si>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</si>
  <si>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</si>
  <si>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</si>
  <si>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</si>
  <si>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</si>
  <si>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</si>
  <si>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</si>
  <si>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</si>
  <si>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</si>
  <si>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</si>
  <si>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</si>
  <si>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</si>
  <si>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</si>
  <si>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</si>
  <si>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</si>
  <si>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</si>
  <si>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</si>
  <si>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</si>
  <si>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</si>
  <si>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</si>
  <si>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</si>
  <si>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</si>
  <si>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</si>
  <si>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</si>
  <si>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</si>
  <si>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</si>
  <si>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</si>
  <si>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</si>
  <si>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</si>
  <si>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</si>
  <si>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</si>
  <si>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</si>
  <si>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</si>
  <si>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</si>
  <si>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</si>
  <si>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</si>
  <si>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</si>
  <si>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</si>
  <si>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</si>
  <si>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</si>
  <si>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</si>
  <si>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</si>
  <si>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</si>
  <si>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</si>
  <si>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</si>
  <si>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</si>
  <si>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</si>
  <si>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</si>
  <si>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</si>
  <si>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</si>
  <si>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</si>
  <si>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</si>
  <si>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</si>
  <si>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</si>
  <si>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</si>
  <si>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</si>
  <si>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</si>
  <si>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</si>
  <si>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</si>
  <si>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</si>
  <si>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</si>
  <si>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</si>
  <si>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</si>
  <si>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</si>
  <si>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</si>
  <si>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</si>
  <si>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</si>
  <si>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</si>
  <si>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</si>
  <si>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</si>
  <si>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</si>
  <si>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</si>
  <si>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</si>
  <si>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</si>
  <si>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</si>
  <si>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</si>
  <si>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</si>
  <si>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</si>
  <si>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</si>
  <si>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</si>
  <si>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</si>
  <si>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</si>
  <si>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</si>
  <si>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</si>
  <si>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</si>
  <si>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</si>
  <si>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</si>
  <si>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</si>
  <si>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</si>
  <si>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</si>
  <si>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</si>
  <si>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</si>
  <si>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</si>
  <si>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</si>
  <si>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</si>
  <si>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</si>
  <si>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</si>
  <si>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</si>
  <si>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</si>
  <si>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</si>
  <si>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</si>
  <si>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</si>
  <si>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</si>
  <si>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</si>
  <si>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</si>
  <si>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</si>
  <si>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</si>
  <si>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</si>
  <si>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</si>
  <si>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</si>
  <si>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</si>
  <si>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</si>
  <si>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</si>
  <si>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</si>
  <si>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</si>
  <si>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</si>
  <si>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</si>
  <si>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</si>
  <si>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</si>
  <si>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</si>
  <si>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</si>
  <si>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</si>
  <si>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</si>
  <si>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</si>
  <si>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</si>
  <si>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</si>
  <si>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</si>
  <si>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</si>
  <si>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</si>
  <si>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</si>
  <si>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</si>
  <si>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</si>
  <si>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</si>
  <si>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</si>
  <si>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</si>
  <si>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</si>
  <si>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</si>
  <si>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</si>
  <si>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</si>
  <si>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</si>
  <si>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</si>
  <si>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</si>
  <si>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</si>
  <si>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</si>
  <si>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</si>
  <si>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</si>
  <si>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</si>
  <si>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</si>
  <si>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</si>
  <si>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</si>
  <si>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</si>
  <si>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</si>
  <si>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</si>
  <si>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</si>
  <si>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</si>
  <si>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</si>
  <si>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</si>
  <si>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</si>
  <si>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</si>
  <si>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</si>
  <si>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</si>
  <si>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</si>
  <si>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</si>
  <si>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</si>
  <si>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</si>
  <si>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</si>
  <si>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</si>
  <si>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</si>
  <si>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</si>
  <si>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</si>
  <si>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</si>
  <si>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</si>
  <si>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</si>
  <si>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</si>
  <si>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</si>
  <si>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</si>
  <si>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</si>
  <si>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</si>
  <si>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</si>
  <si>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</si>
  <si>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</si>
  <si>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</si>
  <si>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</si>
  <si>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</si>
  <si>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</si>
  <si>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</si>
  <si>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</si>
  <si>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</si>
  <si>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</si>
  <si>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</si>
  <si>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</si>
  <si>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</si>
  <si>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</si>
  <si>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</si>
  <si>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</si>
  <si>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</si>
  <si>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</si>
  <si>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</si>
  <si>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</si>
  <si>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</si>
  <si>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</si>
  <si>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</si>
  <si>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</si>
  <si>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</si>
  <si>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</si>
  <si>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</si>
  <si>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</si>
  <si>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</si>
  <si>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</si>
  <si>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</si>
  <si>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</si>
  <si>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</si>
  <si>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</si>
  <si>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</si>
  <si>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</si>
  <si>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</si>
  <si>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</si>
  <si>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</si>
  <si>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</si>
  <si>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</si>
  <si>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</si>
  <si>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</si>
  <si>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</si>
  <si>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</si>
  <si>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</si>
  <si>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</si>
  <si>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</si>
  <si>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</si>
  <si>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</si>
  <si>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</si>
  <si>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</si>
  <si>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</si>
  <si>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</si>
  <si>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</si>
  <si>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</si>
  <si>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</si>
  <si>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</si>
  <si>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</si>
  <si>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</si>
  <si>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</si>
  <si>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</si>
  <si>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</si>
  <si>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</si>
  <si>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</si>
  <si>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</si>
  <si>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</si>
  <si>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</si>
  <si>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</si>
  <si>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</si>
  <si>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</si>
  <si>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</si>
  <si>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</si>
  <si>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</si>
  <si>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</si>
  <si>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</si>
  <si>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</si>
  <si>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</si>
  <si>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</si>
  <si>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</si>
  <si>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</si>
  <si>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</si>
  <si>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</si>
  <si>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</si>
  <si>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</si>
  <si>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</si>
  <si>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</si>
  <si>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</si>
  <si>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</si>
  <si>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</si>
  <si>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</si>
  <si>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</si>
  <si>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</si>
  <si>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</si>
  <si>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</si>
  <si>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</si>
  <si>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</si>
  <si>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</si>
  <si>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</si>
  <si>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</si>
  <si>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</si>
  <si>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</si>
  <si>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</si>
  <si>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</si>
  <si>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</si>
  <si>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</si>
  <si>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</si>
  <si>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</si>
  <si>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</si>
  <si>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</si>
  <si>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</si>
  <si>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</si>
  <si>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</si>
  <si>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</si>
  <si>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</si>
  <si>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</si>
  <si>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</si>
  <si>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</si>
  <si>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</si>
  <si>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</si>
  <si>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</si>
  <si>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</si>
  <si>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</si>
  <si>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</si>
  <si>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</si>
  <si>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</si>
  <si>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</si>
  <si>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</si>
  <si>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</si>
  <si>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</si>
  <si>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</si>
  <si>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</si>
  <si>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</si>
  <si>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</si>
  <si>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</si>
  <si>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</si>
  <si>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</si>
  <si>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</si>
  <si>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</si>
  <si>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</si>
  <si>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</si>
  <si>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</si>
  <si>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</si>
  <si>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</si>
  <si>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</si>
  <si>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</si>
  <si>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</si>
  <si>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</si>
  <si>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</si>
  <si>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</si>
  <si>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</si>
  <si>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</si>
  <si>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</si>
  <si>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</si>
  <si>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</si>
  <si>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</si>
  <si>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</si>
  <si>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</si>
  <si>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</si>
  <si>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</si>
  <si>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</si>
  <si>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</si>
  <si>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</si>
  <si>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</si>
  <si>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</si>
  <si>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</si>
  <si>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</si>
  <si>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</si>
  <si>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</si>
  <si>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</si>
  <si>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</si>
  <si>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</si>
  <si>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</si>
  <si>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</si>
  <si>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</si>
  <si>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</si>
  <si>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</si>
  <si>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</si>
  <si>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</si>
  <si>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</si>
  <si>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</si>
  <si>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</si>
  <si>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</si>
  <si>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</si>
  <si>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</si>
  <si>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</si>
  <si>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</si>
  <si>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</si>
  <si>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</si>
  <si>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</si>
  <si>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</si>
  <si>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</si>
  <si>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</si>
  <si>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</si>
  <si>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</si>
  <si>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</si>
  <si>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</si>
  <si>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</si>
  <si>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</si>
  <si>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</si>
  <si>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</si>
  <si>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</si>
  <si>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</si>
  <si>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</si>
  <si>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</si>
  <si>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</si>
  <si>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</si>
  <si>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</si>
  <si>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</si>
  <si>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</si>
  <si>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</si>
  <si>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</si>
  <si>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</si>
  <si>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</si>
  <si>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</si>
  <si>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</si>
  <si>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</si>
  <si>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</si>
  <si>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</si>
  <si>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</si>
  <si>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</si>
  <si>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</si>
  <si>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</si>
  <si>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</si>
  <si>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</si>
  <si>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</si>
  <si>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</si>
  <si>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</si>
  <si>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</si>
  <si>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</si>
  <si>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</si>
  <si>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</si>
  <si>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</si>
  <si>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</si>
  <si>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</si>
  <si>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</si>
  <si>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</si>
  <si>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</si>
  <si>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</si>
  <si>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</si>
  <si>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</si>
  <si>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</si>
  <si>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</si>
  <si>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</si>
  <si>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</si>
  <si>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</si>
  <si>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</si>
  <si>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</si>
  <si>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</si>
  <si>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</si>
  <si>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</si>
  <si>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</si>
  <si>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</si>
  <si>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</si>
  <si>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</si>
  <si>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</si>
  <si>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</si>
  <si>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</si>
  <si>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</si>
  <si>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</si>
  <si>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</si>
  <si>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</si>
  <si>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</si>
  <si>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</si>
  <si>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</si>
  <si>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</si>
  <si>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</si>
  <si>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</si>
  <si>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</si>
  <si>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</si>
  <si>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</si>
  <si>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</si>
  <si>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</si>
  <si>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</si>
  <si>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</si>
  <si>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</si>
  <si>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</si>
  <si>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</si>
  <si>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</si>
  <si>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</si>
  <si>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</si>
  <si>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</si>
  <si>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</si>
  <si>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</si>
  <si>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</si>
  <si>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</si>
  <si>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</si>
  <si>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</si>
  <si>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</si>
  <si>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</si>
  <si>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</si>
  <si>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</si>
  <si>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</si>
  <si>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</si>
  <si>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</si>
  <si>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</si>
  <si>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</si>
  <si>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</si>
  <si>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</si>
  <si>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</si>
  <si>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</si>
  <si>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</si>
  <si>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</si>
  <si>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</si>
  <si>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</si>
  <si>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</si>
  <si>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</si>
  <si>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</si>
  <si>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</si>
  <si>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</si>
  <si>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</si>
  <si>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</si>
  <si>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</si>
  <si>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</si>
  <si>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</si>
  <si>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</si>
  <si>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</si>
  <si>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</si>
  <si>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</si>
  <si>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</si>
  <si>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</si>
  <si>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</si>
  <si>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</si>
  <si>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</si>
  <si>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</si>
  <si>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</si>
  <si>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</si>
  <si>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</si>
  <si>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</si>
  <si>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</si>
  <si>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</si>
  <si>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</si>
  <si>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</si>
  <si>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</si>
  <si>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</si>
  <si>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</si>
  <si>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</si>
  <si>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</si>
  <si>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</si>
  <si>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</si>
  <si>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</si>
  <si>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</si>
  <si>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</si>
  <si>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</si>
  <si>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</si>
  <si>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</si>
  <si>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</si>
  <si>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</si>
  <si>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</si>
  <si>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</si>
  <si>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</si>
  <si>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</si>
  <si>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</si>
  <si>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</si>
  <si>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</si>
  <si>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</si>
  <si>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</si>
  <si>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</si>
  <si>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</si>
  <si>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</si>
  <si>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</si>
  <si>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</si>
  <si>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</si>
  <si>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</si>
  <si>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</si>
  <si>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</si>
  <si>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</si>
  <si>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</si>
  <si>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</si>
  <si>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</si>
  <si>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</si>
  <si>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</si>
  <si>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</si>
  <si>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</si>
  <si>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</si>
  <si>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</si>
  <si>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</si>
  <si>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</si>
  <si>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</si>
  <si>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</si>
  <si>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</si>
  <si>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</si>
  <si>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</si>
  <si>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</si>
  <si>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</si>
  <si>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</si>
  <si>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</si>
  <si>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</si>
  <si>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</si>
  <si>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</si>
  <si>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</si>
  <si>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</si>
  <si>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</si>
  <si>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</si>
  <si>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</si>
  <si>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</si>
  <si>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</si>
  <si>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</si>
  <si>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</si>
  <si>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</si>
  <si>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</si>
  <si>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</si>
  <si>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</si>
  <si>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</si>
  <si>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</si>
  <si>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</si>
  <si>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</si>
  <si>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</si>
  <si>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</si>
  <si>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</si>
  <si>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</si>
  <si>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</si>
  <si>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</si>
  <si>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</si>
  <si>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</si>
  <si>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</si>
  <si>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</si>
  <si>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</si>
  <si>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</si>
  <si>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</si>
  <si>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</si>
  <si>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</si>
  <si>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</si>
  <si>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</si>
  <si>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</si>
  <si>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</si>
  <si>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</si>
  <si>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</si>
  <si>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</si>
  <si>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</si>
  <si>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</si>
  <si>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</si>
  <si>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</si>
  <si>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</si>
  <si>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</si>
  <si>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</si>
  <si>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</si>
  <si>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</si>
  <si>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</si>
  <si>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</si>
  <si>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</si>
  <si>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</si>
  <si>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</si>
  <si>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</si>
  <si>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</si>
  <si>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</si>
  <si>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</si>
  <si>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</si>
  <si>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</si>
  <si>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</si>
  <si>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</si>
  <si>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</si>
  <si>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</si>
  <si>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</si>
  <si>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</si>
  <si>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</si>
  <si>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</si>
  <si>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</si>
  <si>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</si>
  <si>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</si>
  <si>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</si>
  <si>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</si>
  <si>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</si>
  <si>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</si>
  <si>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</si>
  <si>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</si>
  <si>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</si>
  <si>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</si>
  <si>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</si>
  <si>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</si>
  <si>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</si>
  <si>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</si>
  <si>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</si>
  <si>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</si>
  <si>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</si>
  <si>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</si>
  <si>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</si>
  <si>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</si>
  <si>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</si>
  <si>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</si>
  <si>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</si>
  <si>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</si>
  <si>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</si>
  <si>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</si>
  <si>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</si>
  <si>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</si>
  <si>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</si>
  <si>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</si>
  <si>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</si>
  <si>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</si>
  <si>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</si>
  <si>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</si>
  <si>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</si>
  <si>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</si>
  <si>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</si>
  <si>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</si>
  <si>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</si>
  <si>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</si>
  <si>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</si>
  <si>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</si>
  <si>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</si>
  <si>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</si>
  <si>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</si>
  <si>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</si>
  <si>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</si>
  <si>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</si>
  <si>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</si>
  <si>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</si>
  <si>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</si>
  <si>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</si>
  <si>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</si>
  <si>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</si>
  <si>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</si>
  <si>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</si>
  <si>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</si>
  <si>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</si>
  <si>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</si>
  <si>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</si>
  <si>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</si>
  <si>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</si>
  <si>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</si>
  <si>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</si>
  <si>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</si>
  <si>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</si>
  <si>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</si>
  <si>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</si>
  <si>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</si>
  <si>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</si>
  <si>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</si>
  <si>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</si>
  <si>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</si>
  <si>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</si>
  <si>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</si>
  <si>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</si>
  <si>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</si>
  <si>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</si>
  <si>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</si>
  <si>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</si>
  <si>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</si>
  <si>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</si>
  <si>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</si>
  <si>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</si>
  <si>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</si>
  <si>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</si>
  <si>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</si>
  <si>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</si>
  <si>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</si>
  <si>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</si>
  <si>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</si>
  <si>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</si>
  <si>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</si>
  <si>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</si>
  <si>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</si>
  <si>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</si>
  <si>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</si>
  <si>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</si>
  <si>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</si>
  <si>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</si>
  <si>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</si>
  <si>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</si>
  <si>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</si>
  <si>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</si>
  <si>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</si>
  <si>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</si>
  <si>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</si>
  <si>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</si>
  <si>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</si>
  <si>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</si>
  <si>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</si>
  <si>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</si>
  <si>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</si>
  <si>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</si>
  <si>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</si>
  <si>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</si>
  <si>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</si>
  <si>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</si>
  <si>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</si>
  <si>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</si>
  <si>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</si>
  <si>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</si>
  <si>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</si>
  <si>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</si>
  <si>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</si>
  <si>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</si>
  <si>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</si>
  <si>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</si>
  <si>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</si>
  <si>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</si>
  <si>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</si>
  <si>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</si>
  <si>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</si>
  <si>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</si>
  <si>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</si>
  <si>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</si>
  <si>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</si>
  <si>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</si>
  <si>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</si>
  <si>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</si>
  <si>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</si>
  <si>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</si>
  <si>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</si>
  <si>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</si>
  <si>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</si>
  <si>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</si>
  <si>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</si>
  <si>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</si>
  <si>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</si>
  <si>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</si>
  <si>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</si>
  <si>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</si>
  <si>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</si>
  <si>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</si>
  <si>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</si>
  <si>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</si>
  <si>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</si>
  <si>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</si>
  <si>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</si>
  <si>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</si>
  <si>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</si>
  <si>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</si>
  <si>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</si>
  <si>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</si>
  <si>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</si>
  <si>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</si>
  <si>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</si>
  <si>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</si>
  <si>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</si>
  <si>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</si>
  <si>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</si>
  <si>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</si>
  <si>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</si>
  <si>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</si>
  <si>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</si>
  <si>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</si>
  <si>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</si>
  <si>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</si>
  <si>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</si>
  <si>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</si>
  <si>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</si>
  <si>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</si>
  <si>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</si>
  <si>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</si>
  <si>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</si>
  <si>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</si>
  <si>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</si>
  <si>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</si>
  <si>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</si>
  <si>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</si>
  <si>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</si>
  <si>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</si>
  <si>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</si>
  <si>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</si>
  <si>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</si>
  <si>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</si>
  <si>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</si>
  <si>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</si>
  <si>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</si>
  <si>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</si>
  <si>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</si>
  <si>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</si>
  <si>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</si>
  <si>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</si>
  <si>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</si>
  <si>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</si>
  <si>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</si>
  <si>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</si>
  <si>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</si>
  <si>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</si>
  <si>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</si>
  <si>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</si>
  <si>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</si>
  <si>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</si>
  <si>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</si>
  <si>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</si>
  <si>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</si>
  <si>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</si>
  <si>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</si>
  <si>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</si>
  <si>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</si>
  <si>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</si>
  <si>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</si>
  <si>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</si>
  <si>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</si>
  <si>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</si>
  <si>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</si>
  <si>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</si>
  <si>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</si>
  <si>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</si>
  <si>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</si>
  <si>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</si>
  <si>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</si>
  <si>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</si>
  <si>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</si>
  <si>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</si>
  <si>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</si>
  <si>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</si>
  <si>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</si>
  <si>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</si>
  <si>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</si>
  <si>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</si>
  <si>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</si>
  <si>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</si>
  <si>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</si>
  <si>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</si>
  <si>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</si>
  <si>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</si>
  <si>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</si>
  <si>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</si>
  <si>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</si>
  <si>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</si>
  <si>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</si>
  <si>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</si>
  <si>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</si>
  <si>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</si>
  <si>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</si>
  <si>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</si>
  <si>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</si>
  <si>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</si>
  <si>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</si>
  <si>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</si>
  <si>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</si>
  <si>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</si>
  <si>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</si>
  <si>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</si>
  <si>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</si>
  <si>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</si>
  <si>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</si>
  <si>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</si>
  <si>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</si>
  <si>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</si>
  <si>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</si>
  <si>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</si>
  <si>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</si>
  <si>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</si>
  <si>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</si>
  <si>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</si>
  <si>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</si>
  <si>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</si>
  <si>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</si>
  <si>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</si>
  <si>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</si>
  <si>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</si>
  <si>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</si>
  <si>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</si>
  <si>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</si>
  <si>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</si>
  <si>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</si>
  <si>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</si>
  <si>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</si>
  <si>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</si>
  <si>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</si>
  <si>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</si>
  <si>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</si>
  <si>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</si>
  <si>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</si>
  <si>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</si>
  <si>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</si>
  <si>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</si>
  <si>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</si>
  <si>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</si>
  <si>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</si>
  <si>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</si>
  <si>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</si>
  <si>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</si>
  <si>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</si>
  <si>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</si>
  <si>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</si>
  <si>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</si>
  <si>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</si>
  <si>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</si>
  <si>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</si>
  <si>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</si>
  <si>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</si>
  <si>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</si>
  <si>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</si>
  <si>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</si>
  <si>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</si>
  <si>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</si>
  <si>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</si>
  <si>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</si>
  <si>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</si>
  <si>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</si>
  <si>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</si>
  <si>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</si>
  <si>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</si>
  <si>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</si>
  <si>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</si>
  <si>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</si>
  <si>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</si>
  <si>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</si>
  <si>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</si>
  <si>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</si>
  <si>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</si>
  <si>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</si>
  <si>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</si>
  <si>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</si>
  <si>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</si>
  <si>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</si>
  <si>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</si>
  <si>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</si>
  <si>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</si>
  <si>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</si>
  <si>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</si>
  <si>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</si>
  <si>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</si>
  <si>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</si>
  <si>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</si>
  <si>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</si>
  <si>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</si>
  <si>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</si>
  <si>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</si>
  <si>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</si>
  <si>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</si>
  <si>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</si>
  <si>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</si>
  <si>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</si>
  <si>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</si>
  <si>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</si>
  <si>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</si>
  <si>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</si>
  <si>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</si>
  <si>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</si>
  <si>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</si>
  <si>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</si>
  <si>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</si>
  <si>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</si>
  <si>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</si>
  <si>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</si>
  <si>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</si>
  <si>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</si>
  <si>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</si>
  <si>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</si>
  <si>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</si>
  <si>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</si>
  <si>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</si>
  <si>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</si>
  <si>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</si>
  <si>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</si>
  <si>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</si>
  <si>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</si>
  <si>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</si>
  <si>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</si>
  <si>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</si>
  <si>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</si>
  <si>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</si>
  <si>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</si>
  <si>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</si>
  <si>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</si>
  <si>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</si>
  <si>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</si>
  <si>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</si>
  <si>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</si>
  <si>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</si>
  <si>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</si>
  <si>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</si>
  <si>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</si>
  <si>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</si>
  <si>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</si>
  <si>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</si>
  <si>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</si>
  <si>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</si>
  <si>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</si>
  <si>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</si>
  <si>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</si>
  <si>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</si>
  <si>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</si>
  <si>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</si>
  <si>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</si>
  <si>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</si>
  <si>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</si>
  <si>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</si>
  <si>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</si>
  <si>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</si>
  <si>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</si>
  <si>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</si>
  <si>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</si>
  <si>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</si>
  <si>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</si>
  <si>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</si>
  <si>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</si>
  <si>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</si>
  <si>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</si>
  <si>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</si>
  <si>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</si>
  <si>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</si>
  <si>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</si>
  <si>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</si>
  <si>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</si>
  <si>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</si>
  <si>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</si>
  <si>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</si>
  <si>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</si>
  <si>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</si>
  <si>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</si>
  <si>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</si>
  <si>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</si>
  <si>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</si>
  <si>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</si>
  <si>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</si>
  <si>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</si>
  <si>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</si>
  <si>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</si>
  <si>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</si>
  <si>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</si>
  <si>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</si>
  <si>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</si>
  <si>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</si>
  <si>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</si>
  <si>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</si>
  <si>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</si>
  <si>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</si>
  <si>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</si>
  <si>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</si>
  <si>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</si>
  <si>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</si>
  <si>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</si>
  <si>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</si>
  <si>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</si>
  <si>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</si>
  <si>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</si>
  <si>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</si>
  <si>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</si>
  <si>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</si>
  <si>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</si>
  <si>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</si>
  <si>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</si>
  <si>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</si>
  <si>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</si>
  <si>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</si>
  <si>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</si>
  <si>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</si>
  <si>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</si>
  <si>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</si>
  <si>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</si>
  <si>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</si>
  <si>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</si>
  <si>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</si>
  <si>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</si>
  <si>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</si>
  <si>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</si>
  <si>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</si>
  <si>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</si>
  <si>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</si>
  <si>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</si>
  <si>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</si>
  <si>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</si>
  <si>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</si>
  <si>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</si>
  <si>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</si>
  <si>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</si>
  <si>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</si>
  <si>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</si>
  <si>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</si>
  <si>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</si>
  <si>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</si>
  <si>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</si>
  <si>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</si>
  <si>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</si>
  <si>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</si>
  <si>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</si>
  <si>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</si>
  <si>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</si>
  <si>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</si>
  <si>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</si>
  <si>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</si>
  <si>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</si>
  <si>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</si>
  <si>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</si>
  <si>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</si>
  <si>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</si>
  <si>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</si>
  <si>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</si>
  <si>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</si>
  <si>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</si>
  <si>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</si>
  <si>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</si>
  <si>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</si>
  <si>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</si>
  <si>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</si>
  <si>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</si>
  <si>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</si>
  <si>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</si>
  <si>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</si>
  <si>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</si>
  <si>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</si>
  <si>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</si>
  <si>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</si>
  <si>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</si>
  <si>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</si>
  <si>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</si>
  <si>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</si>
  <si>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</si>
  <si>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</si>
  <si>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</si>
  <si>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</si>
  <si>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</si>
  <si>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</si>
  <si>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</si>
  <si>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</si>
  <si>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</si>
  <si>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</si>
  <si>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</si>
  <si>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</si>
  <si>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</si>
  <si>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</si>
  <si>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</si>
  <si>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</si>
  <si>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</si>
  <si>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</si>
  <si>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</si>
  <si>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</si>
  <si>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</si>
  <si>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</si>
  <si>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</si>
  <si>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</si>
  <si>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</si>
  <si>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</si>
  <si>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</si>
  <si>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</si>
  <si>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</si>
  <si>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</si>
  <si>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</si>
  <si>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</si>
  <si>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</si>
  <si>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</si>
  <si>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</si>
  <si>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</si>
  <si>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</si>
  <si>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</si>
  <si>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</si>
  <si>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</si>
  <si>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</si>
  <si>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</si>
  <si>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</si>
  <si>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</si>
  <si>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</si>
  <si>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</si>
  <si>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</si>
  <si>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</si>
  <si>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</si>
  <si>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</si>
  <si>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</si>
  <si>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</si>
  <si>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</si>
  <si>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</si>
  <si>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</si>
  <si>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</si>
  <si>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</si>
  <si>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</si>
  <si>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</si>
  <si>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</si>
  <si>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</si>
  <si>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</si>
  <si>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</si>
  <si>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</si>
  <si>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</si>
  <si>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</si>
  <si>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</si>
  <si>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</si>
  <si>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</si>
  <si>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</si>
  <si>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</si>
  <si>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</si>
  <si>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</si>
  <si>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</si>
  <si>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</si>
  <si>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</si>
  <si>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</si>
  <si>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</si>
  <si>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</si>
  <si>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</si>
  <si>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</si>
  <si>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</si>
  <si>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</si>
  <si>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</si>
  <si>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</si>
  <si>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</si>
  <si>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</si>
  <si>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</si>
  <si>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</si>
  <si>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</si>
  <si>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</si>
  <si>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</si>
  <si>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</si>
  <si>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</si>
  <si>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</si>
  <si>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</si>
  <si>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</si>
  <si>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</si>
  <si>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</si>
  <si>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</si>
  <si>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</si>
  <si>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</si>
  <si>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</si>
  <si>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</si>
  <si>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</si>
  <si>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</si>
  <si>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</si>
  <si>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</si>
  <si>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</si>
  <si>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</si>
  <si>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</si>
  <si>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</si>
  <si>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</si>
  <si>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</si>
  <si>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</si>
  <si>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</si>
  <si>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</si>
  <si>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</si>
  <si>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</si>
  <si>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</si>
  <si>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</si>
  <si>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</si>
  <si>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</si>
  <si>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</si>
  <si>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</si>
  <si>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</si>
  <si>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</si>
  <si>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</si>
  <si>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</si>
  <si>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</si>
  <si>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</si>
  <si>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</si>
  <si>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</si>
  <si>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</si>
  <si>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</si>
  <si>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</si>
  <si>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</si>
  <si>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</si>
  <si>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</si>
  <si>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</si>
  <si>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</si>
  <si>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</si>
  <si>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</si>
  <si>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</si>
  <si>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</si>
  <si>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</si>
  <si>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</si>
  <si>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</si>
  <si>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</si>
  <si>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</si>
  <si>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</si>
  <si>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</si>
  <si>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</si>
  <si>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</si>
  <si>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</si>
  <si>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</si>
  <si>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</si>
  <si>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</si>
  <si>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</si>
  <si>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</si>
  <si>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</si>
  <si>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</si>
  <si>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</si>
  <si>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</si>
  <si>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</si>
  <si>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</si>
  <si>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</si>
  <si>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</si>
  <si>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</si>
  <si>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</si>
  <si>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</si>
  <si>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</si>
  <si>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</si>
  <si>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</si>
  <si>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</si>
  <si>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</si>
  <si>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</si>
  <si>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</si>
  <si>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</si>
  <si>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</si>
  <si>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</si>
  <si>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</si>
  <si>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</si>
  <si>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</si>
  <si>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</si>
  <si>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</si>
  <si>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</si>
  <si>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</si>
  <si>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</si>
  <si>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</si>
  <si>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</si>
  <si>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</si>
  <si>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</si>
  <si>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</si>
  <si>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</si>
  <si>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</si>
  <si>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</si>
  <si>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</si>
  <si>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</si>
  <si>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</si>
  <si>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</si>
  <si>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</si>
  <si>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</si>
  <si>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</si>
  <si>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</si>
  <si>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</si>
  <si>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</si>
  <si>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</si>
  <si>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</si>
  <si>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</si>
  <si>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</si>
  <si>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</si>
  <si>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</si>
  <si>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</si>
  <si>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</si>
  <si>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</si>
  <si>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</si>
  <si>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</si>
  <si>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</si>
  <si>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</si>
  <si>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</si>
  <si>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</si>
  <si>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</si>
  <si>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</si>
  <si>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</si>
  <si>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</si>
  <si>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</si>
  <si>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</si>
  <si>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</si>
  <si>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</si>
  <si>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</si>
  <si>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</si>
  <si>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</si>
  <si>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</si>
  <si>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</si>
  <si>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</si>
  <si>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</si>
  <si>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</si>
  <si>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</si>
  <si>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</si>
  <si>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</si>
  <si>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</si>
  <si>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</si>
  <si>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</si>
  <si>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</si>
  <si>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</si>
  <si>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</si>
  <si>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</si>
  <si>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</si>
  <si>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</si>
  <si>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</si>
  <si>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</si>
  <si>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</si>
  <si>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</si>
  <si>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</si>
  <si>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</si>
  <si>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</si>
  <si>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</si>
  <si>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</si>
  <si>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</si>
  <si>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</si>
  <si>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</si>
  <si>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</si>
  <si>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</si>
  <si>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</si>
  <si>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</si>
  <si>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</si>
  <si>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</si>
  <si>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</si>
  <si>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</si>
  <si>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</si>
  <si>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</si>
  <si>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</si>
  <si>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</si>
  <si>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</si>
  <si>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</si>
  <si>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</si>
  <si>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</si>
  <si>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</si>
  <si>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</si>
  <si>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</si>
  <si>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</si>
  <si>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</si>
  <si>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</si>
  <si>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</si>
  <si>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</si>
  <si>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</si>
  <si>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</si>
  <si>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</si>
  <si>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</si>
  <si>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</si>
  <si>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</si>
  <si>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</si>
  <si>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</si>
  <si>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</si>
  <si>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</si>
  <si>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</si>
  <si>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</si>
  <si>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</si>
  <si>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</si>
  <si>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</si>
  <si>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</si>
  <si>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</si>
  <si>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</si>
  <si>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</si>
  <si>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</si>
  <si>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</si>
  <si>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</si>
  <si>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</si>
  <si>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</si>
  <si>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</si>
  <si>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</si>
  <si>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</si>
  <si>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</si>
  <si>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</si>
  <si>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</si>
  <si>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</si>
  <si>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</si>
  <si>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</si>
  <si>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</si>
  <si>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</si>
  <si>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</si>
  <si>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</si>
  <si>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</si>
  <si>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</si>
  <si>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</si>
  <si>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</si>
  <si>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</si>
  <si>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</si>
  <si>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</si>
  <si>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</si>
  <si>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</si>
  <si>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</si>
  <si>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</si>
  <si>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</si>
  <si>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</si>
  <si>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</si>
  <si>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</si>
  <si>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</si>
  <si>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</si>
  <si>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</si>
  <si>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</si>
  <si>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</si>
  <si>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</si>
  <si>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</si>
  <si>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</si>
  <si>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</si>
  <si>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</si>
  <si>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</si>
  <si>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</si>
  <si>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</si>
  <si>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</si>
  <si>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</si>
  <si>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</si>
  <si>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</si>
  <si>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</si>
  <si>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</si>
  <si>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</si>
  <si>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</si>
  <si>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</si>
  <si>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</si>
  <si>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</si>
  <si>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</si>
  <si>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</si>
  <si>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</si>
  <si>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</si>
  <si>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</si>
  <si>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</si>
  <si>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</si>
  <si>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</si>
  <si>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</si>
  <si>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</si>
  <si>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</si>
  <si>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</si>
  <si>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</si>
  <si>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</si>
  <si>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</si>
  <si>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</si>
  <si>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</si>
  <si>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</si>
  <si>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</si>
  <si>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</si>
  <si>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</si>
  <si>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</si>
  <si>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</si>
  <si>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</si>
  <si>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</si>
  <si>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</si>
  <si>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</si>
  <si>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</si>
  <si>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</si>
  <si>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</si>
  <si>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</si>
  <si>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</si>
  <si>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</si>
  <si>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</si>
  <si>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</si>
  <si>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</si>
  <si>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</si>
  <si>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</si>
  <si>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</si>
  <si>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</si>
  <si>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</si>
  <si>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</si>
  <si>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</si>
  <si>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</si>
  <si>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</si>
  <si>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</si>
  <si>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</si>
  <si>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</si>
  <si>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</si>
  <si>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</si>
  <si>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</si>
  <si>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</si>
  <si>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</si>
  <si>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</si>
  <si>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</si>
  <si>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</si>
  <si>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</si>
  <si>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</si>
  <si>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</si>
  <si>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</si>
  <si>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</si>
  <si>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</si>
  <si>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</si>
  <si>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</si>
  <si>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</si>
  <si>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</si>
  <si>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</si>
  <si>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</si>
  <si>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</si>
  <si>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</si>
  <si>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</si>
  <si>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</si>
  <si>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</si>
  <si>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</si>
  <si>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</si>
  <si>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</si>
  <si>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</si>
  <si>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</si>
  <si>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</si>
  <si>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</si>
  <si>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</si>
  <si>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</si>
  <si>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</si>
  <si>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</si>
  <si>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</si>
  <si>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</si>
  <si>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</si>
  <si>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</si>
  <si>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</si>
  <si>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</si>
  <si>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</si>
  <si>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</si>
  <si>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</si>
  <si>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</si>
  <si>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</si>
  <si>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</si>
  <si>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</si>
  <si>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</si>
  <si>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</si>
  <si>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</si>
  <si>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</si>
  <si>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</si>
  <si>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</si>
  <si>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</si>
  <si>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</si>
  <si>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</si>
  <si>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</si>
  <si>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</si>
  <si>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</si>
  <si>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</si>
  <si>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</si>
  <si>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</si>
  <si>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</si>
  <si>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</si>
  <si>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</si>
  <si>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</si>
  <si>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</si>
  <si>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</si>
  <si>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</si>
  <si>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</si>
  <si>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</si>
  <si>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</si>
  <si>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</si>
  <si>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</si>
  <si>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</si>
  <si>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</si>
  <si>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</si>
  <si>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</si>
  <si>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</si>
  <si>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</si>
  <si>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</si>
  <si>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</si>
  <si>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</si>
  <si>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</si>
  <si>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</si>
  <si>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</si>
  <si>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</si>
  <si>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</si>
  <si>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</si>
  <si>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</si>
  <si>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</si>
  <si>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</si>
  <si>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</si>
  <si>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</si>
  <si>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</si>
  <si>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</si>
  <si>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</si>
  <si>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</si>
  <si>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</si>
  <si>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</si>
  <si>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</si>
  <si>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</si>
  <si>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</si>
  <si>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</si>
  <si>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</si>
  <si>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</si>
  <si>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</si>
  <si>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</si>
  <si>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</si>
  <si>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</si>
  <si>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</si>
  <si>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</si>
  <si>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</si>
  <si>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</si>
  <si>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</si>
  <si>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</si>
  <si>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</si>
  <si>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</si>
  <si>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</si>
  <si>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</si>
  <si>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</si>
  <si>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</si>
  <si>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</si>
  <si>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</si>
  <si>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</si>
  <si>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</si>
  <si>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</si>
  <si>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</si>
  <si>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</si>
  <si>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</si>
  <si>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</si>
  <si>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</si>
  <si>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</si>
  <si>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</si>
  <si>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</si>
  <si>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</si>
  <si>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</si>
  <si>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</si>
  <si>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</si>
  <si>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</si>
  <si>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</si>
  <si>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</si>
  <si>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</si>
  <si>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</si>
  <si>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</si>
  <si>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</si>
  <si>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</si>
  <si>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</si>
  <si>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</si>
  <si>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</si>
  <si>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</si>
  <si>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</si>
  <si>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</si>
  <si>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</si>
  <si>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</si>
  <si>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</si>
  <si>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</si>
  <si>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</si>
  <si>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</si>
  <si>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</si>
  <si>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</si>
  <si>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</si>
  <si>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</si>
  <si>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</si>
  <si>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</si>
  <si>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</si>
  <si>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</si>
  <si>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</si>
  <si>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</si>
  <si>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</si>
  <si>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</si>
  <si>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</si>
  <si>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</si>
  <si>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</si>
  <si>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</si>
  <si>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</si>
  <si>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</si>
  <si>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</si>
  <si>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</si>
  <si>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</si>
  <si>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</si>
  <si>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</si>
  <si>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</si>
  <si>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</si>
  <si>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</si>
  <si>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</si>
  <si>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</si>
  <si>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</si>
  <si>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</si>
  <si>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</si>
  <si>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</si>
  <si>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</si>
  <si>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</si>
  <si>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</si>
  <si>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</si>
  <si>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</si>
  <si>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</si>
  <si>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</si>
  <si>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</si>
  <si>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</si>
  <si>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</si>
  <si>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</si>
  <si>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</si>
  <si>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</si>
  <si>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</si>
  <si>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</si>
  <si>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</si>
  <si>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</si>
  <si>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</si>
  <si>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</si>
  <si>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</si>
  <si>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</si>
  <si>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</si>
  <si>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</si>
  <si>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</si>
  <si>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</si>
  <si>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</si>
  <si>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</si>
  <si>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</si>
  <si>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</si>
  <si>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</si>
  <si>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</si>
  <si>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</si>
  <si>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</si>
  <si>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</si>
  <si>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</si>
  <si>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</si>
  <si>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</si>
  <si>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</si>
  <si>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</si>
  <si>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</si>
  <si>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</si>
  <si>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</si>
  <si>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</si>
  <si>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</si>
  <si>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</si>
  <si>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</si>
  <si>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</si>
  <si>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</si>
  <si>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</si>
  <si>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</si>
  <si>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</si>
  <si>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</si>
  <si>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</si>
  <si>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</si>
  <si>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</si>
  <si>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</si>
  <si>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</si>
  <si>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</si>
  <si>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</si>
  <si>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</si>
  <si>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</si>
  <si>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</si>
  <si>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</si>
  <si>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</si>
  <si>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</si>
  <si>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</si>
  <si>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</si>
  <si>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</si>
  <si>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</si>
  <si>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</si>
  <si>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</si>
  <si>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</si>
  <si>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</si>
  <si>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</si>
  <si>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</si>
  <si>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</si>
  <si>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</si>
  <si>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</si>
  <si>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</si>
  <si>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</si>
  <si>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</si>
  <si>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</si>
  <si>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</si>
  <si>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</si>
  <si>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</si>
  <si>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</si>
  <si>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</si>
  <si>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</si>
  <si>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</si>
  <si>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</si>
  <si>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</si>
  <si>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</si>
  <si>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</si>
  <si>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</si>
  <si>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</si>
  <si>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</si>
  <si>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</si>
  <si>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</si>
  <si>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</si>
  <si>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</si>
  <si>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</si>
  <si>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</si>
  <si>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</si>
  <si>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</si>
  <si>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</si>
  <si>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</si>
  <si>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</si>
  <si>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</si>
  <si>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</si>
  <si>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</si>
  <si>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</si>
  <si>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</si>
  <si>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</si>
  <si>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</si>
  <si>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</si>
  <si>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</si>
  <si>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</si>
  <si>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</si>
  <si>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</si>
  <si>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</si>
  <si>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</si>
  <si>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</si>
  <si>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</si>
  <si>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</si>
  <si>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</si>
  <si>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</si>
  <si>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</si>
  <si>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</si>
  <si>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</si>
  <si>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</si>
  <si>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</si>
  <si>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</si>
  <si>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</si>
  <si>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</si>
  <si>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</si>
  <si>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</si>
  <si>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</si>
  <si>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</si>
  <si>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</si>
  <si>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</si>
  <si>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</si>
  <si>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</si>
  <si>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</si>
  <si>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</si>
  <si>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</si>
  <si>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</si>
  <si>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</si>
  <si>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</si>
  <si>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</si>
  <si>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</si>
  <si>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</si>
  <si>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</si>
  <si>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</si>
  <si>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</si>
  <si>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</si>
  <si>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</si>
  <si>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</si>
  <si>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</si>
  <si>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</si>
  <si>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</si>
  <si>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</si>
  <si>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</si>
  <si>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</si>
  <si>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</si>
  <si>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</si>
  <si>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</si>
  <si>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</si>
  <si>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</si>
  <si>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</si>
  <si>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</si>
  <si>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</si>
  <si>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</si>
  <si>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</si>
  <si>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</si>
  <si>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</si>
  <si>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</si>
  <si>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</si>
  <si>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</si>
  <si>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</si>
  <si>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</si>
  <si>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</si>
  <si>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</si>
  <si>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</si>
  <si>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</si>
  <si>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</si>
  <si>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</si>
  <si>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</si>
  <si>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</si>
  <si>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</si>
  <si>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</si>
  <si>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</si>
  <si>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</si>
  <si>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</si>
  <si>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</si>
  <si>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</si>
  <si>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</si>
  <si>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</si>
  <si>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</si>
  <si>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</si>
  <si>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</si>
  <si>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</si>
  <si>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</si>
  <si>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</si>
  <si>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</si>
  <si>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</si>
  <si>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</si>
  <si>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</si>
  <si>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</si>
  <si>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</si>
  <si>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</si>
  <si>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</si>
  <si>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</si>
  <si>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</si>
  <si>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</si>
  <si>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</si>
  <si>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</si>
  <si>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</si>
  <si>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</si>
  <si>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</si>
  <si>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</si>
  <si>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</si>
  <si>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</si>
  <si>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</si>
  <si>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</si>
  <si>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</si>
  <si>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</si>
  <si>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</si>
  <si>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</si>
  <si>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</si>
  <si>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</si>
  <si>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</si>
  <si>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</si>
  <si>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</si>
  <si>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</si>
  <si>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</si>
  <si>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</si>
  <si>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</si>
  <si>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</si>
  <si>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</si>
  <si>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</si>
  <si>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</si>
  <si>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</si>
  <si>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</si>
  <si>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</si>
  <si>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</si>
  <si>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</si>
  <si>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</si>
  <si>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</si>
  <si>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</si>
  <si>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</si>
  <si>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</si>
  <si>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</si>
  <si>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</si>
  <si>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</si>
  <si>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</si>
  <si>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</si>
  <si>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</si>
  <si>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</si>
  <si>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</si>
  <si>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</si>
  <si>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</si>
  <si>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</si>
  <si>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</si>
  <si>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</si>
  <si>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</si>
  <si>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</si>
  <si>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</si>
  <si>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</si>
  <si>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</si>
  <si>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</si>
  <si>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</si>
  <si>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</si>
  <si>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</si>
  <si>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</si>
  <si>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</si>
  <si>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</si>
  <si>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</si>
  <si>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</si>
  <si>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</si>
  <si>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</si>
  <si>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</si>
  <si>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</si>
  <si>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</si>
  <si>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</si>
  <si>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</si>
  <si>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</si>
  <si>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</si>
  <si>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</si>
  <si>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</si>
  <si>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</si>
  <si>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</si>
  <si>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</si>
  <si>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</si>
  <si>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</si>
  <si>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</si>
  <si>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</si>
  <si>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</si>
  <si>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</si>
  <si>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</si>
  <si>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</si>
  <si>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</si>
  <si>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</si>
  <si>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</si>
  <si>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</si>
  <si>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</si>
  <si>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</si>
  <si>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</si>
  <si>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</si>
  <si>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</si>
  <si>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</si>
  <si>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</si>
  <si>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</si>
  <si>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</si>
  <si>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</si>
  <si>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</si>
  <si>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</si>
  <si>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</si>
  <si>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</si>
  <si>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</si>
  <si>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</si>
  <si>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</si>
  <si>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</si>
  <si>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</si>
  <si>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</si>
  <si>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</si>
  <si>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</si>
  <si>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</si>
  <si>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</si>
  <si>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</si>
  <si>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</si>
  <si>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</si>
  <si>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</si>
  <si>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</si>
  <si>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</si>
  <si>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</si>
  <si>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</si>
  <si>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</si>
  <si>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</si>
  <si>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</si>
  <si>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</si>
  <si>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</si>
  <si>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</si>
  <si>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</si>
  <si>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</si>
  <si>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</si>
  <si>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</si>
  <si>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</si>
  <si>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</si>
  <si>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</si>
  <si>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</si>
  <si>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</si>
  <si>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</si>
  <si>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</si>
  <si>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</si>
  <si>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</si>
  <si>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</si>
  <si>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</si>
  <si>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</si>
  <si>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</si>
  <si>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</si>
  <si>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</si>
  <si>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</si>
  <si>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</si>
  <si>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</si>
  <si>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</si>
  <si>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</si>
  <si>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</si>
  <si>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</si>
  <si>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</si>
  <si>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</si>
  <si>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</si>
  <si>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</si>
  <si>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</si>
  <si>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</si>
  <si>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</si>
  <si>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</si>
  <si>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</si>
  <si>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</si>
  <si>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</si>
  <si>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</si>
  <si>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</si>
  <si>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</si>
  <si>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</si>
  <si>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</si>
  <si>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</si>
  <si>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</si>
  <si>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</si>
  <si>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</si>
  <si>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</si>
  <si>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</si>
  <si>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</si>
  <si>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</si>
  <si>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</si>
  <si>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</si>
  <si>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</si>
  <si>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</si>
  <si>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</si>
  <si>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</si>
  <si>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</si>
  <si>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</si>
  <si>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</si>
  <si>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</si>
  <si>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</si>
  <si>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</si>
  <si>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</si>
  <si>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</si>
  <si>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</si>
  <si>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</si>
  <si>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</si>
  <si>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</si>
  <si>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</si>
  <si>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</si>
  <si>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</si>
  <si>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</si>
  <si>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</si>
  <si>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</si>
  <si>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</si>
  <si>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</si>
  <si>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</si>
  <si>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</si>
  <si>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</si>
  <si>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</si>
  <si>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</si>
  <si>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</si>
  <si>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</si>
  <si>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</si>
  <si>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</si>
  <si>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</si>
  <si>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</si>
  <si>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</si>
  <si>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</si>
  <si>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</si>
  <si>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</si>
  <si>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</si>
  <si>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</si>
  <si>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</si>
  <si>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</si>
  <si>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</si>
  <si>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</si>
  <si>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</si>
  <si>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</si>
  <si>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</si>
  <si>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</si>
  <si>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</si>
  <si>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</si>
  <si>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</si>
  <si>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</si>
  <si>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</si>
  <si>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</si>
  <si>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</si>
  <si>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</si>
  <si>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</si>
  <si>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</si>
  <si>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</si>
  <si>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</si>
  <si>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</si>
  <si>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</si>
  <si>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</si>
  <si>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</si>
  <si>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</si>
  <si>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</si>
  <si>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</si>
  <si>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</si>
  <si>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</si>
  <si>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</si>
  <si>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</si>
  <si>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</si>
  <si>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</si>
  <si>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</si>
  <si>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</si>
  <si>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</si>
  <si>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</si>
  <si>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</si>
  <si>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</si>
  <si>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</si>
  <si>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</si>
  <si>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</si>
  <si>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</si>
  <si>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</si>
  <si>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</si>
  <si>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</si>
  <si>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</si>
  <si>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</si>
  <si>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</si>
  <si>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</si>
  <si>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</si>
  <si>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</si>
  <si>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</si>
  <si>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</si>
  <si>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</si>
  <si>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</si>
  <si>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</si>
  <si>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</si>
  <si>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</si>
  <si>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</si>
  <si>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</si>
  <si>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</si>
  <si>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</si>
  <si>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</si>
  <si>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</si>
  <si>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</si>
  <si>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</si>
  <si>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</si>
  <si>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</si>
  <si>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</si>
  <si>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</si>
  <si>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</si>
  <si>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</si>
  <si>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</si>
  <si>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</si>
  <si>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</si>
  <si>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</si>
  <si>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</si>
  <si>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</si>
  <si>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</si>
  <si>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</si>
  <si>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</si>
  <si>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</si>
  <si>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</si>
  <si>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</si>
  <si>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</si>
  <si>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</si>
  <si>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</si>
  <si>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</si>
  <si>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</si>
  <si>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</si>
  <si>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</si>
  <si>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</si>
  <si>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</si>
  <si>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</si>
  <si>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</si>
  <si>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</si>
  <si>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</si>
  <si>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</si>
  <si>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</si>
  <si>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</si>
  <si>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</si>
  <si>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</si>
  <si>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</si>
  <si>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</si>
  <si>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</si>
  <si>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</si>
  <si>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</si>
  <si>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</si>
  <si>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</si>
  <si>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</si>
  <si>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</si>
  <si>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</si>
  <si>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</si>
  <si>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</si>
  <si>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</si>
  <si>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</si>
  <si>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</si>
  <si>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</si>
  <si>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</si>
  <si>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</si>
  <si>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</si>
  <si>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</si>
  <si>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</si>
  <si>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</si>
  <si>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</si>
  <si>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</si>
  <si>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</si>
  <si>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</si>
  <si>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</si>
  <si>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</si>
  <si>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</si>
  <si>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</si>
  <si>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</si>
  <si>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</si>
  <si>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</si>
  <si>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</si>
  <si>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</si>
  <si>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</si>
  <si>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</si>
  <si>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</si>
  <si>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</si>
  <si>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</si>
  <si>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</si>
  <si>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</si>
  <si>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</si>
  <si>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</si>
  <si>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</si>
  <si>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</si>
  <si>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</si>
  <si>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</si>
  <si>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</si>
  <si>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</si>
  <si>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</si>
  <si>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</si>
  <si>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</si>
  <si>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</si>
  <si>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</si>
  <si>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</si>
  <si>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</si>
  <si>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</si>
  <si>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</si>
  <si>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</si>
  <si>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</si>
  <si>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</si>
  <si>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</si>
  <si>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</si>
  <si>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</si>
  <si>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</si>
  <si>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</si>
  <si>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</si>
  <si>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</si>
  <si>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</si>
  <si>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</si>
  <si>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</si>
  <si>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</si>
  <si>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</si>
  <si>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</si>
  <si>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</si>
  <si>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</si>
  <si>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</si>
  <si>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</si>
  <si>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</si>
  <si>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</si>
  <si>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</si>
  <si>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</si>
  <si>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</si>
  <si>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</si>
  <si>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</si>
  <si>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</si>
  <si>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</si>
  <si>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</si>
  <si>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</si>
  <si>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</si>
  <si>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</si>
  <si>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</si>
  <si>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</si>
  <si>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</si>
  <si>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</si>
  <si>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</si>
  <si>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</si>
  <si>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</si>
  <si>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</si>
  <si>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</si>
  <si>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</si>
  <si>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</si>
  <si>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</si>
  <si>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</si>
  <si>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</si>
  <si>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</si>
  <si>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</si>
  <si>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</si>
  <si>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</si>
  <si>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</si>
  <si>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</si>
  <si>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</si>
  <si>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</si>
  <si>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</si>
  <si>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</si>
  <si>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</si>
  <si>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</si>
  <si>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</si>
  <si>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</si>
  <si>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</si>
  <si>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</si>
  <si>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</si>
  <si>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</si>
  <si>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</si>
  <si>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</si>
  <si>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</si>
  <si>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</si>
  <si>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</si>
  <si>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</si>
  <si>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</si>
  <si>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</si>
  <si>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</si>
  <si>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</si>
  <si>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</si>
  <si>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</si>
  <si>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</si>
  <si>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</si>
  <si>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</si>
  <si>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</si>
  <si>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</si>
  <si>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</si>
  <si>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</si>
  <si>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</si>
  <si>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</si>
  <si>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</si>
  <si>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</si>
  <si>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</si>
  <si>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</si>
  <si>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</si>
  <si>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</si>
  <si>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</si>
  <si>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</si>
  <si>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</si>
  <si>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</si>
  <si>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</si>
  <si>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</si>
  <si>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</si>
  <si>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</si>
  <si>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</si>
  <si>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</si>
  <si>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</si>
  <si>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</si>
  <si>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</si>
  <si>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</si>
  <si>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</si>
  <si>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</si>
  <si>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</si>
  <si>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</si>
  <si>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</si>
  <si>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</si>
  <si>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</si>
  <si>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</si>
  <si>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</si>
  <si>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</si>
  <si>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</si>
  <si>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</si>
  <si>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</si>
  <si>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</si>
  <si>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</si>
  <si>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</si>
  <si>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</si>
  <si>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</si>
  <si>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</si>
  <si>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</si>
  <si>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</si>
  <si>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</si>
  <si>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</si>
  <si>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</si>
  <si>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</si>
  <si>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</si>
  <si>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</si>
  <si>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</si>
  <si>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</si>
  <si>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</si>
  <si>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</si>
  <si>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</si>
  <si>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</si>
  <si>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</si>
  <si>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</si>
  <si>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</si>
  <si>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</si>
  <si>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</si>
  <si>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</si>
  <si>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</si>
  <si>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</si>
  <si>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</si>
  <si>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</si>
  <si>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</si>
  <si>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</si>
  <si>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</si>
  <si>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</si>
  <si>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</si>
  <si>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</si>
  <si>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</si>
  <si>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</si>
  <si>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</si>
  <si>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</si>
  <si>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</si>
  <si>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</si>
  <si>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</si>
  <si>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</si>
  <si>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</si>
  <si>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</si>
  <si>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</si>
  <si>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</si>
  <si>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</si>
  <si>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</si>
  <si>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</si>
  <si>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</si>
  <si>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</si>
  <si>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</si>
  <si>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</si>
  <si>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</si>
  <si>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</si>
  <si>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</si>
  <si>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</si>
  <si>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</si>
  <si>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</si>
  <si>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</si>
  <si>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</si>
  <si>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2021-52-10001351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</si>
</sst>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6" zoomScale="85" zoomScaleNormal="85" zoomScaleSheetLayoutView="40" zoomScalePageLayoutView="40" workbookViewId="0">
      <selection activeCell="D16" sqref="D16"/>
    </sheetView>
  </sheetViews>
  <sheetFormatPr baseColWidth="10" defaultColWidth="0" defaultRowHeight="14.5" zeroHeight="1" outlineLevelRow="1" x14ac:dyDescent="0.35"/>
  <cols>
    <col min="1" max="1" width="7" style="4" customWidth="1"/>
    <col min="2" max="2" width="55.26953125" style="4" customWidth="1"/>
    <col min="3" max="3" width="31.453125" style="4" customWidth="1"/>
    <col min="4" max="4" width="23.453125" style="4" customWidth="1"/>
    <col min="5" max="5" width="28.7265625" style="4" customWidth="1"/>
    <col min="6" max="6" width="35" style="4" customWidth="1"/>
    <col min="7" max="7" width="23.453125" style="4" customWidth="1"/>
    <col min="8" max="8" width="79.453125" style="4" customWidth="1"/>
    <col min="9" max="9" width="42.453125" style="4" customWidth="1"/>
    <col min="10" max="10" width="27.81640625" style="4" customWidth="1"/>
    <col min="11" max="12" width="21.453125" style="4" customWidth="1"/>
    <col min="13" max="13" width="12.54296875" style="4" customWidth="1"/>
    <col min="14" max="14" width="22.54296875" style="4" customWidth="1"/>
    <col min="15" max="15" width="29.1796875" style="4" customWidth="1"/>
    <col min="16" max="16" width="4.26953125" style="75" customWidth="1"/>
    <col min="17" max="17" width="9.453125" style="4" hidden="1"/>
    <col min="18" max="18" width="14.453125" style="4" hidden="1"/>
    <col min="19" max="19" width="15.1796875" style="4" hidden="1"/>
    <col min="20" max="20" width="12.81640625" style="4" hidden="1"/>
    <col min="21" max="21" width="17" style="4" hidden="1"/>
    <col min="22" max="22" width="8" style="4" hidden="1"/>
    <col min="23" max="23" width="15.54296875" style="4" hidden="1"/>
    <col min="24" max="24" width="18" style="4" hidden="1"/>
    <col min="25" max="25" width="14.81640625" style="4" hidden="1"/>
    <col min="26" max="26" width="13.7265625" style="4" hidden="1"/>
    <col min="27" max="27" width="11.81640625" style="4" hidden="1"/>
    <col min="28" max="28" width="20.1796875" style="4" hidden="1"/>
    <col min="29" max="16383" width="1.7265625" style="4" hidden="1"/>
    <col min="16384" max="16384" width="10" style="4" hidden="1"/>
  </cols>
  <sheetData>
    <row r="1" spans="1:20" ht="15" thickBot="1" x14ac:dyDescent="0.4"/>
    <row r="2" spans="1:20" ht="33" customHeight="1" x14ac:dyDescent="0.35">
      <c r="A2" s="13"/>
      <c r="B2" s="15"/>
      <c r="C2" s="202" t="s">
        <v>2653</v>
      </c>
      <c r="D2" s="203"/>
      <c r="E2" s="203"/>
      <c r="F2" s="203"/>
      <c r="G2" s="203"/>
      <c r="H2" s="203"/>
      <c r="I2" s="203"/>
      <c r="J2" s="203"/>
      <c r="K2" s="203"/>
      <c r="L2" s="178" t="s">
        <v>2640</v>
      </c>
      <c r="M2" s="178"/>
      <c r="N2" s="186" t="s">
        <v>2641</v>
      </c>
      <c r="O2" s="187"/>
    </row>
    <row r="3" spans="1:20" ht="33" customHeight="1" x14ac:dyDescent="0.35">
      <c r="A3" s="9"/>
      <c r="B3" s="8"/>
      <c r="C3" s="204"/>
      <c r="D3" s="205"/>
      <c r="E3" s="205"/>
      <c r="F3" s="205"/>
      <c r="G3" s="205"/>
      <c r="H3" s="205"/>
      <c r="I3" s="205"/>
      <c r="J3" s="205"/>
      <c r="K3" s="205"/>
      <c r="L3" s="188" t="s">
        <v>1</v>
      </c>
      <c r="M3" s="188"/>
      <c r="N3" s="188" t="s">
        <v>2642</v>
      </c>
      <c r="O3" s="190"/>
    </row>
    <row r="4" spans="1:20" ht="24.75" customHeight="1" thickBot="1" x14ac:dyDescent="0.4">
      <c r="A4" s="10"/>
      <c r="B4" s="12"/>
      <c r="C4" s="206"/>
      <c r="D4" s="207"/>
      <c r="E4" s="207"/>
      <c r="F4" s="207"/>
      <c r="G4" s="207"/>
      <c r="H4" s="207"/>
      <c r="I4" s="207"/>
      <c r="J4" s="207"/>
      <c r="K4" s="207"/>
      <c r="L4" s="191" t="s">
        <v>0</v>
      </c>
      <c r="M4" s="191"/>
      <c r="N4" s="191"/>
      <c r="O4" s="192"/>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3" t="str">
        <f>HYPERLINK("#MI_Oferente_Singular!B20","IDENTIFICACIÓN DEL OFERENTE")</f>
        <v>IDENTIFICACIÓN DEL OFERENTE</v>
      </c>
      <c r="C8" s="162"/>
      <c r="D8" s="48"/>
      <c r="E8" s="182" t="str">
        <f>HYPERLINK("#MI_Oferente_Singular!A114","CAPACIDAD RESIDUAL")</f>
        <v>CAPACIDAD RESIDUAL</v>
      </c>
      <c r="F8" s="183"/>
      <c r="G8" s="184"/>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4">
      <c r="A9" s="42"/>
      <c r="B9" s="163" t="str">
        <f>HYPERLINK("#MI_Oferente_Singular!H17","DATOS CONTRATO INVITACIÓN")</f>
        <v>DATOS CONTRATO INVITACIÓN</v>
      </c>
      <c r="C9" s="48"/>
      <c r="D9" s="162"/>
      <c r="E9" s="182" t="str">
        <f>HYPERLINK("#MI_Oferente_Singular!A162","TALENTO HUMANO")</f>
        <v>TALENTO HUMANO</v>
      </c>
      <c r="F9" s="183"/>
      <c r="G9" s="184"/>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4">
      <c r="A10" s="42"/>
      <c r="B10" s="163" t="str">
        <f>HYPERLINK("#MI_Oferente_Singular!A48","EXPERIENCIA TERRITORIAL")</f>
        <v>EXPERIENCIA TERRITORIAL</v>
      </c>
      <c r="C10" s="48"/>
      <c r="D10" s="48"/>
      <c r="E10" s="182" t="str">
        <f>HYPERLINK("#MI_Oferente_Singular!F162","INFRAESTRUCTURA")</f>
        <v>INFRAESTRUCTURA</v>
      </c>
      <c r="F10" s="183"/>
      <c r="G10" s="184"/>
      <c r="H10" s="164"/>
      <c r="I10" s="163"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5" t="s">
        <v>2662</v>
      </c>
      <c r="D14" s="14"/>
      <c r="E14" s="14"/>
      <c r="F14" s="14"/>
      <c r="G14" s="14"/>
      <c r="H14" s="14"/>
      <c r="I14" s="14"/>
      <c r="J14" s="14"/>
      <c r="K14" s="14"/>
      <c r="L14" s="14"/>
      <c r="M14" s="14"/>
      <c r="N14" s="14"/>
      <c r="O14" s="15"/>
    </row>
    <row r="15" spans="1:20" ht="19.5" customHeight="1" x14ac:dyDescent="0.35">
      <c r="A15" s="9"/>
      <c r="B15" s="32" t="s">
        <v>2635</v>
      </c>
      <c r="C15" s="165" t="s">
        <v>2757</v>
      </c>
      <c r="D15" s="35"/>
      <c r="E15" s="35"/>
      <c r="F15" s="5"/>
      <c r="G15" s="32" t="s">
        <v>1168</v>
      </c>
      <c r="H15" s="102" t="s">
        <v>110</v>
      </c>
      <c r="I15" s="32" t="s">
        <v>2624</v>
      </c>
      <c r="J15" s="107" t="s">
        <v>2626</v>
      </c>
      <c r="L15" s="208" t="s">
        <v>8</v>
      </c>
      <c r="M15" s="208"/>
      <c r="N15" s="118" t="s">
        <v>2663</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79" t="s">
        <v>21</v>
      </c>
      <c r="B17" s="180"/>
      <c r="C17" s="180"/>
      <c r="D17" s="180"/>
      <c r="E17" s="180"/>
      <c r="F17" s="180"/>
      <c r="G17" s="180"/>
      <c r="H17" s="179" t="s">
        <v>12</v>
      </c>
      <c r="I17" s="180"/>
      <c r="J17" s="180"/>
      <c r="K17" s="180"/>
      <c r="L17" s="180"/>
      <c r="M17" s="180"/>
      <c r="N17" s="180"/>
      <c r="O17" s="181"/>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2661</v>
      </c>
      <c r="C19" s="26"/>
      <c r="D19" s="26"/>
      <c r="E19" s="26"/>
      <c r="F19" s="26"/>
      <c r="G19" s="5"/>
      <c r="H19" s="185" t="s">
        <v>2639</v>
      </c>
      <c r="I19" s="130" t="s">
        <v>11</v>
      </c>
      <c r="J19" s="131" t="s">
        <v>10</v>
      </c>
      <c r="K19" s="131" t="s">
        <v>2609</v>
      </c>
      <c r="L19" s="131" t="s">
        <v>1161</v>
      </c>
      <c r="M19" s="131" t="s">
        <v>1162</v>
      </c>
      <c r="N19" s="132" t="s">
        <v>2610</v>
      </c>
      <c r="O19" s="127"/>
      <c r="Q19" s="51"/>
      <c r="R19" s="51"/>
    </row>
    <row r="20" spans="1:23" ht="30" customHeight="1" x14ac:dyDescent="0.35">
      <c r="A20" s="9"/>
      <c r="B20" s="108">
        <v>900365588</v>
      </c>
      <c r="C20" s="5"/>
      <c r="D20" s="73"/>
      <c r="E20" s="5"/>
      <c r="F20" s="5"/>
      <c r="G20" s="5"/>
      <c r="H20" s="185"/>
      <c r="I20" s="138" t="s">
        <v>110</v>
      </c>
      <c r="J20" s="139" t="s">
        <v>802</v>
      </c>
      <c r="K20" s="166">
        <v>3776247689</v>
      </c>
      <c r="L20" s="141"/>
      <c r="M20" s="141">
        <v>44561</v>
      </c>
      <c r="N20" s="125">
        <f>+(M20-L20)/30</f>
        <v>1485.3666666666666</v>
      </c>
      <c r="O20" s="128"/>
      <c r="U20" s="124"/>
      <c r="V20" s="104">
        <f ca="1">NOW()</f>
        <v>44193.639605324075</v>
      </c>
      <c r="W20" s="104">
        <f ca="1">NOW()</f>
        <v>44193.639605324075</v>
      </c>
    </row>
    <row r="21" spans="1:23" ht="30" customHeight="1" outlineLevel="1" x14ac:dyDescent="0.35">
      <c r="A21" s="9"/>
      <c r="B21" s="71"/>
      <c r="C21" s="5"/>
      <c r="D21" s="5"/>
      <c r="E21" s="5"/>
      <c r="F21" s="5"/>
      <c r="G21" s="5"/>
      <c r="H21" s="70"/>
      <c r="I21" s="138"/>
      <c r="J21" s="139"/>
      <c r="K21" s="140"/>
      <c r="L21" s="141"/>
      <c r="M21" s="141"/>
      <c r="N21" s="125">
        <f t="shared" ref="N21:N35" si="0">+(M21-L21)/30</f>
        <v>0</v>
      </c>
      <c r="O21" s="129"/>
    </row>
    <row r="22" spans="1:23" ht="30" customHeight="1" outlineLevel="1" x14ac:dyDescent="0.35">
      <c r="A22" s="9"/>
      <c r="B22" s="71"/>
      <c r="C22" s="5"/>
      <c r="D22" s="5"/>
      <c r="E22" s="5"/>
      <c r="F22" s="5"/>
      <c r="G22" s="5"/>
      <c r="H22" s="70"/>
      <c r="I22" s="138"/>
      <c r="J22" s="139"/>
      <c r="K22" s="140"/>
      <c r="L22" s="141"/>
      <c r="M22" s="141"/>
      <c r="N22" s="126">
        <f t="shared" ref="N22:N33" si="1">+(M22-L22)/30</f>
        <v>0</v>
      </c>
      <c r="O22" s="129"/>
    </row>
    <row r="23" spans="1:23" ht="30" customHeight="1" outlineLevel="1" x14ac:dyDescent="0.3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35">
      <c r="A24" s="9"/>
      <c r="B24" s="101"/>
      <c r="C24" s="21"/>
      <c r="D24" s="21"/>
      <c r="E24" s="21"/>
      <c r="F24" s="5"/>
      <c r="G24" s="5"/>
      <c r="H24" s="70"/>
      <c r="I24" s="138"/>
      <c r="J24" s="139"/>
      <c r="K24" s="140"/>
      <c r="L24" s="141"/>
      <c r="M24" s="141"/>
      <c r="N24" s="126">
        <f t="shared" si="1"/>
        <v>0</v>
      </c>
      <c r="O24" s="129"/>
    </row>
    <row r="25" spans="1:23" ht="30" customHeight="1" outlineLevel="1" x14ac:dyDescent="0.35">
      <c r="A25" s="9"/>
      <c r="B25" s="101"/>
      <c r="C25" s="21"/>
      <c r="D25" s="21"/>
      <c r="E25" s="21"/>
      <c r="F25" s="5"/>
      <c r="G25" s="5"/>
      <c r="H25" s="70"/>
      <c r="I25" s="138"/>
      <c r="J25" s="139"/>
      <c r="K25" s="140"/>
      <c r="L25" s="141"/>
      <c r="M25" s="141"/>
      <c r="N25" s="126">
        <f t="shared" si="1"/>
        <v>0</v>
      </c>
      <c r="O25" s="129"/>
    </row>
    <row r="26" spans="1:23" ht="30" customHeight="1" outlineLevel="1" x14ac:dyDescent="0.35">
      <c r="A26" s="9"/>
      <c r="B26" s="101"/>
      <c r="C26" s="21"/>
      <c r="D26" s="21"/>
      <c r="E26" s="21"/>
      <c r="F26" s="5"/>
      <c r="G26" s="5"/>
      <c r="H26" s="70"/>
      <c r="I26" s="138"/>
      <c r="J26" s="139"/>
      <c r="K26" s="140"/>
      <c r="L26" s="141"/>
      <c r="M26" s="141"/>
      <c r="N26" s="126">
        <f t="shared" si="1"/>
        <v>0</v>
      </c>
      <c r="O26" s="129"/>
    </row>
    <row r="27" spans="1:23" ht="30" customHeight="1" outlineLevel="1" x14ac:dyDescent="0.35">
      <c r="A27" s="9"/>
      <c r="B27" s="101"/>
      <c r="C27" s="21"/>
      <c r="D27" s="21"/>
      <c r="E27" s="21"/>
      <c r="F27" s="5"/>
      <c r="G27" s="5"/>
      <c r="H27" s="70"/>
      <c r="I27" s="138"/>
      <c r="J27" s="139"/>
      <c r="K27" s="140"/>
      <c r="L27" s="141"/>
      <c r="M27" s="141"/>
      <c r="N27" s="126">
        <f t="shared" si="1"/>
        <v>0</v>
      </c>
      <c r="O27" s="129"/>
    </row>
    <row r="28" spans="1:23" ht="30" customHeight="1" outlineLevel="1" x14ac:dyDescent="0.35">
      <c r="A28" s="9"/>
      <c r="B28" s="101"/>
      <c r="C28" s="21"/>
      <c r="D28" s="21"/>
      <c r="E28" s="21"/>
      <c r="F28" s="5"/>
      <c r="G28" s="5"/>
      <c r="H28" s="70"/>
      <c r="I28" s="138"/>
      <c r="J28" s="139"/>
      <c r="K28" s="140"/>
      <c r="L28" s="141"/>
      <c r="M28" s="141"/>
      <c r="N28" s="126">
        <f t="shared" si="1"/>
        <v>0</v>
      </c>
      <c r="O28" s="129"/>
    </row>
    <row r="29" spans="1:23" ht="30" customHeight="1" outlineLevel="1" x14ac:dyDescent="0.35">
      <c r="A29" s="9"/>
      <c r="B29" s="71"/>
      <c r="C29" s="5"/>
      <c r="D29" s="5"/>
      <c r="E29" s="5"/>
      <c r="F29" s="5"/>
      <c r="G29" s="5"/>
      <c r="H29" s="70"/>
      <c r="I29" s="138"/>
      <c r="J29" s="139"/>
      <c r="K29" s="140"/>
      <c r="L29" s="141"/>
      <c r="M29" s="141"/>
      <c r="N29" s="126">
        <f t="shared" si="1"/>
        <v>0</v>
      </c>
      <c r="O29" s="129"/>
    </row>
    <row r="30" spans="1:23" ht="30" customHeight="1" outlineLevel="1" x14ac:dyDescent="0.35">
      <c r="A30" s="9"/>
      <c r="B30" s="71"/>
      <c r="C30" s="5"/>
      <c r="D30" s="5"/>
      <c r="E30" s="5"/>
      <c r="F30" s="5"/>
      <c r="G30" s="5"/>
      <c r="H30" s="70"/>
      <c r="I30" s="138"/>
      <c r="J30" s="139"/>
      <c r="K30" s="140"/>
      <c r="L30" s="141"/>
      <c r="M30" s="141"/>
      <c r="N30" s="126">
        <f t="shared" si="1"/>
        <v>0</v>
      </c>
      <c r="O30" s="129"/>
    </row>
    <row r="31" spans="1:23" ht="30" customHeight="1" outlineLevel="1" x14ac:dyDescent="0.35">
      <c r="A31" s="9"/>
      <c r="B31" s="71"/>
      <c r="C31" s="5"/>
      <c r="D31" s="5"/>
      <c r="E31" s="5"/>
      <c r="F31" s="5"/>
      <c r="G31" s="5"/>
      <c r="H31" s="70"/>
      <c r="I31" s="138"/>
      <c r="J31" s="139"/>
      <c r="K31" s="140"/>
      <c r="L31" s="141"/>
      <c r="M31" s="141"/>
      <c r="N31" s="126">
        <f t="shared" si="1"/>
        <v>0</v>
      </c>
      <c r="O31" s="129"/>
    </row>
    <row r="32" spans="1:23" ht="30" customHeight="1" outlineLevel="1" x14ac:dyDescent="0.35">
      <c r="A32" s="9"/>
      <c r="B32" s="71"/>
      <c r="C32" s="5"/>
      <c r="D32" s="5"/>
      <c r="E32" s="5"/>
      <c r="F32" s="5"/>
      <c r="G32" s="5"/>
      <c r="H32" s="70"/>
      <c r="I32" s="138"/>
      <c r="J32" s="139"/>
      <c r="K32" s="140"/>
      <c r="L32" s="141"/>
      <c r="M32" s="141"/>
      <c r="N32" s="126">
        <f t="shared" si="1"/>
        <v>0</v>
      </c>
      <c r="O32" s="129"/>
    </row>
    <row r="33" spans="1:16" ht="30" customHeight="1" outlineLevel="1" x14ac:dyDescent="0.35">
      <c r="A33" s="9"/>
      <c r="B33" s="71"/>
      <c r="C33" s="5"/>
      <c r="D33" s="5"/>
      <c r="E33" s="5"/>
      <c r="F33" s="5"/>
      <c r="G33" s="5"/>
      <c r="H33" s="70"/>
      <c r="I33" s="138"/>
      <c r="J33" s="139"/>
      <c r="K33" s="140"/>
      <c r="L33" s="141"/>
      <c r="M33" s="141"/>
      <c r="N33" s="126">
        <f t="shared" si="1"/>
        <v>0</v>
      </c>
      <c r="O33" s="129"/>
    </row>
    <row r="34" spans="1:16" ht="30" customHeight="1" outlineLevel="1" x14ac:dyDescent="0.35">
      <c r="A34" s="9"/>
      <c r="B34" s="71"/>
      <c r="C34" s="5"/>
      <c r="D34" s="5"/>
      <c r="E34" s="5"/>
      <c r="F34" s="5"/>
      <c r="G34" s="5"/>
      <c r="H34" s="70"/>
      <c r="I34" s="138"/>
      <c r="J34" s="139"/>
      <c r="K34" s="140"/>
      <c r="L34" s="141"/>
      <c r="M34" s="141"/>
      <c r="N34" s="126">
        <f t="shared" si="0"/>
        <v>0</v>
      </c>
      <c r="O34" s="129"/>
    </row>
    <row r="35" spans="1:16" ht="30" customHeight="1" outlineLevel="1" x14ac:dyDescent="0.35">
      <c r="A35" s="9"/>
      <c r="B35" s="71"/>
      <c r="C35" s="5"/>
      <c r="D35" s="5"/>
      <c r="E35" s="5"/>
      <c r="F35" s="5"/>
      <c r="G35" s="5"/>
      <c r="H35" s="70"/>
      <c r="I35" s="138"/>
      <c r="J35" s="139"/>
      <c r="K35" s="140"/>
      <c r="L35" s="141"/>
      <c r="M35" s="141"/>
      <c r="N35" s="126">
        <f t="shared" si="0"/>
        <v>0</v>
      </c>
      <c r="O35" s="129"/>
    </row>
    <row r="36" spans="1:16" x14ac:dyDescent="0.35">
      <c r="A36" s="9"/>
      <c r="B36" s="5"/>
      <c r="C36" s="5"/>
      <c r="D36" s="5"/>
      <c r="E36" s="5"/>
      <c r="F36" s="5"/>
      <c r="G36" s="5"/>
      <c r="H36" s="9"/>
      <c r="I36" s="5"/>
      <c r="J36" s="5"/>
      <c r="K36" s="5"/>
      <c r="L36" s="5"/>
      <c r="M36" s="5"/>
      <c r="N36" s="5"/>
      <c r="O36" s="8"/>
    </row>
    <row r="37" spans="1:16" x14ac:dyDescent="0.35">
      <c r="A37" s="9"/>
      <c r="B37" s="209" t="s">
        <v>2</v>
      </c>
      <c r="C37" s="209"/>
      <c r="D37" s="209"/>
      <c r="E37" s="209"/>
      <c r="F37" s="209"/>
      <c r="G37" s="5"/>
      <c r="H37" s="119"/>
      <c r="I37" s="120"/>
      <c r="J37" s="120"/>
      <c r="K37" s="120"/>
      <c r="L37" s="120"/>
      <c r="M37" s="120"/>
      <c r="N37" s="120"/>
      <c r="O37" s="121"/>
    </row>
    <row r="38" spans="1:16" ht="21" customHeight="1" x14ac:dyDescent="0.35">
      <c r="A38" s="9"/>
      <c r="B38" s="177" t="str">
        <f>VLOOKUP(B20,EAS!A2:B1439,2,0)</f>
        <v>FUNDACION UN MUNDO SIN FRONTERAS</v>
      </c>
      <c r="C38" s="177"/>
      <c r="D38" s="177"/>
      <c r="E38" s="177"/>
      <c r="F38" s="177"/>
      <c r="G38" s="5"/>
      <c r="H38" s="122"/>
      <c r="I38" s="189" t="s">
        <v>7</v>
      </c>
      <c r="J38" s="189"/>
      <c r="K38" s="189"/>
      <c r="L38" s="189"/>
      <c r="M38" s="189"/>
      <c r="N38" s="189"/>
      <c r="O38" s="123"/>
    </row>
    <row r="39" spans="1:16" ht="43" customHeight="1" thickBot="1" x14ac:dyDescent="0.4">
      <c r="A39" s="10"/>
      <c r="B39" s="11"/>
      <c r="C39" s="11"/>
      <c r="D39" s="11"/>
      <c r="E39" s="11"/>
      <c r="F39" s="11"/>
      <c r="G39" s="11"/>
      <c r="H39" s="10"/>
      <c r="I39" s="221" t="s">
        <v>2756</v>
      </c>
      <c r="J39" s="221"/>
      <c r="K39" s="221"/>
      <c r="L39" s="221"/>
      <c r="M39" s="221"/>
      <c r="N39" s="221"/>
      <c r="O39" s="12"/>
    </row>
    <row r="40" spans="1:16" ht="15" thickBot="1" x14ac:dyDescent="0.4"/>
    <row r="41" spans="1:16" s="19" customFormat="1" ht="31.5" customHeight="1" thickBot="1" x14ac:dyDescent="0.4">
      <c r="A41" s="179" t="s">
        <v>3</v>
      </c>
      <c r="B41" s="180"/>
      <c r="C41" s="180"/>
      <c r="D41" s="180"/>
      <c r="E41" s="180"/>
      <c r="F41" s="180"/>
      <c r="G41" s="180"/>
      <c r="H41" s="180"/>
      <c r="I41" s="180"/>
      <c r="J41" s="180"/>
      <c r="K41" s="180"/>
      <c r="L41" s="180"/>
      <c r="M41" s="180"/>
      <c r="N41" s="180"/>
      <c r="O41" s="181"/>
      <c r="P41" s="76"/>
    </row>
    <row r="42" spans="1:16" ht="8.25" customHeight="1" thickBot="1" x14ac:dyDescent="0.4"/>
    <row r="43" spans="1:16" s="19" customFormat="1" ht="31.5" customHeight="1" thickBot="1" x14ac:dyDescent="0.4">
      <c r="A43" s="223" t="s">
        <v>4</v>
      </c>
      <c r="B43" s="224"/>
      <c r="C43" s="224"/>
      <c r="D43" s="224"/>
      <c r="E43" s="224"/>
      <c r="F43" s="224"/>
      <c r="G43" s="224"/>
      <c r="H43" s="224"/>
      <c r="I43" s="224"/>
      <c r="J43" s="224"/>
      <c r="K43" s="224"/>
      <c r="L43" s="224"/>
      <c r="M43" s="224"/>
      <c r="N43" s="224"/>
      <c r="O43" s="225"/>
      <c r="P43" s="76"/>
    </row>
    <row r="44" spans="1:16" ht="15" customHeight="1" x14ac:dyDescent="0.35">
      <c r="A44" s="226" t="s">
        <v>2654</v>
      </c>
      <c r="B44" s="227"/>
      <c r="C44" s="227"/>
      <c r="D44" s="227"/>
      <c r="E44" s="227"/>
      <c r="F44" s="227"/>
      <c r="G44" s="227"/>
      <c r="H44" s="227"/>
      <c r="I44" s="227"/>
      <c r="J44" s="227"/>
      <c r="K44" s="227"/>
      <c r="L44" s="227"/>
      <c r="M44" s="227"/>
      <c r="N44" s="227"/>
      <c r="O44" s="228"/>
    </row>
    <row r="45" spans="1:16" x14ac:dyDescent="0.35">
      <c r="A45" s="229"/>
      <c r="B45" s="230"/>
      <c r="C45" s="230"/>
      <c r="D45" s="230"/>
      <c r="E45" s="230"/>
      <c r="F45" s="230"/>
      <c r="G45" s="230"/>
      <c r="H45" s="230"/>
      <c r="I45" s="230"/>
      <c r="J45" s="230"/>
      <c r="K45" s="230"/>
      <c r="L45" s="230"/>
      <c r="M45" s="230"/>
      <c r="N45" s="230"/>
      <c r="O45" s="231"/>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3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3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3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3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3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3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3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3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3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3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3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3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3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3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3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3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3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3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3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3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3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3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3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3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3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3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3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3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3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3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3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3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3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3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3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3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5">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3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3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3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3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3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3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3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3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3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3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3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3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3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3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3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3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3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3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3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3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3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35">
      <c r="A107" s="134">
        <v>60</v>
      </c>
      <c r="B107" s="64"/>
      <c r="C107" s="65"/>
      <c r="D107" s="63"/>
      <c r="E107" s="135"/>
      <c r="F107" s="135"/>
      <c r="G107" s="148" t="str">
        <f t="shared" si="3"/>
        <v/>
      </c>
      <c r="H107" s="64"/>
      <c r="I107" s="63"/>
      <c r="J107" s="63"/>
      <c r="K107" s="66"/>
      <c r="L107" s="65"/>
      <c r="M107" s="67"/>
      <c r="N107" s="65"/>
      <c r="O107" s="65"/>
      <c r="P107" s="79"/>
    </row>
    <row r="108" spans="1:16" ht="29.5" customHeight="1" thickBot="1" x14ac:dyDescent="0.4"/>
    <row r="109" spans="1:16" s="19" customFormat="1" ht="31.5" customHeight="1" thickBot="1" x14ac:dyDescent="0.4">
      <c r="A109" s="223" t="s">
        <v>2633</v>
      </c>
      <c r="B109" s="224"/>
      <c r="C109" s="224"/>
      <c r="D109" s="224"/>
      <c r="E109" s="224"/>
      <c r="F109" s="224"/>
      <c r="G109" s="224"/>
      <c r="H109" s="224"/>
      <c r="I109" s="224"/>
      <c r="J109" s="224"/>
      <c r="K109" s="224"/>
      <c r="L109" s="224"/>
      <c r="M109" s="224"/>
      <c r="N109" s="224"/>
      <c r="O109" s="225"/>
      <c r="P109" s="76"/>
    </row>
    <row r="110" spans="1:16" ht="15" customHeight="1" x14ac:dyDescent="0.35">
      <c r="A110" s="226" t="s">
        <v>2655</v>
      </c>
      <c r="B110" s="227"/>
      <c r="C110" s="227"/>
      <c r="D110" s="227"/>
      <c r="E110" s="227"/>
      <c r="F110" s="227"/>
      <c r="G110" s="227"/>
      <c r="H110" s="227"/>
      <c r="I110" s="227"/>
      <c r="J110" s="227"/>
      <c r="K110" s="227"/>
      <c r="L110" s="227"/>
      <c r="M110" s="227"/>
      <c r="N110" s="227"/>
      <c r="O110" s="228"/>
    </row>
    <row r="111" spans="1:16" ht="15" thickBot="1" x14ac:dyDescent="0.4">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4">
      <c r="I112" s="236" t="s">
        <v>9</v>
      </c>
      <c r="J112" s="237"/>
      <c r="O112" s="163"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3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3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3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3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3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3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3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3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3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3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3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3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3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3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3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3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3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3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3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3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3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3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3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3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3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3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3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3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3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3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3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3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3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3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3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3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3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3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3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3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3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3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3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3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3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4">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5" customHeight="1" thickBot="1" x14ac:dyDescent="0.4">
      <c r="O161" s="163" t="str">
        <f>HYPERLINK("#MI_Oferente_Singular!A1","INICIO")</f>
        <v>INICIO</v>
      </c>
    </row>
    <row r="162" spans="1:28" s="19" customFormat="1" ht="31.5" customHeight="1" thickBot="1" x14ac:dyDescent="0.4">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3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35">
      <c r="A164" s="29"/>
      <c r="B164" s="30"/>
      <c r="C164" s="30"/>
      <c r="E164" s="8"/>
      <c r="F164" s="30"/>
      <c r="G164" s="30"/>
      <c r="H164" s="30"/>
      <c r="I164" s="29"/>
      <c r="J164" s="30"/>
      <c r="K164" s="5"/>
      <c r="L164" s="5"/>
      <c r="M164" s="5"/>
      <c r="N164" s="145"/>
      <c r="O164" s="8"/>
      <c r="Q164" s="4" t="s">
        <v>2644</v>
      </c>
    </row>
    <row r="165" spans="1:28" x14ac:dyDescent="0.35">
      <c r="A165" s="9"/>
      <c r="B165" s="209" t="s">
        <v>2614</v>
      </c>
      <c r="C165" s="209"/>
      <c r="D165" s="209"/>
      <c r="E165" s="8"/>
      <c r="F165" s="5"/>
      <c r="G165" s="242" t="s">
        <v>2614</v>
      </c>
      <c r="H165" s="242"/>
      <c r="I165" s="243" t="s">
        <v>1164</v>
      </c>
      <c r="J165" s="244"/>
      <c r="K165" s="244"/>
      <c r="L165" s="244"/>
      <c r="M165" s="244"/>
      <c r="N165" s="106" t="s">
        <v>26</v>
      </c>
      <c r="O165" s="8"/>
      <c r="S165" s="51"/>
    </row>
    <row r="166" spans="1:28" x14ac:dyDescent="0.35">
      <c r="A166" s="9"/>
      <c r="B166" s="5"/>
      <c r="C166" s="5"/>
      <c r="D166" s="146" t="s">
        <v>14</v>
      </c>
      <c r="E166" s="8"/>
      <c r="F166" s="5"/>
      <c r="G166" s="26" t="s">
        <v>14</v>
      </c>
      <c r="I166" s="9"/>
      <c r="J166" s="5"/>
      <c r="K166" s="5"/>
      <c r="L166" s="5"/>
      <c r="M166" s="5"/>
      <c r="N166" s="5"/>
      <c r="O166" s="8"/>
    </row>
    <row r="167" spans="1:28" x14ac:dyDescent="0.35">
      <c r="A167" s="9"/>
      <c r="D167" s="106" t="s">
        <v>26</v>
      </c>
      <c r="E167" s="8"/>
      <c r="F167" s="5"/>
      <c r="G167" s="106" t="s">
        <v>26</v>
      </c>
      <c r="I167" s="245" t="s">
        <v>2643</v>
      </c>
      <c r="J167" s="246"/>
      <c r="K167" s="246"/>
      <c r="L167" s="246"/>
      <c r="M167" s="246"/>
      <c r="N167" s="246"/>
      <c r="O167" s="247"/>
      <c r="U167" s="51"/>
    </row>
    <row r="168" spans="1:28" x14ac:dyDescent="0.35">
      <c r="A168" s="9"/>
      <c r="B168" s="222" t="s">
        <v>2657</v>
      </c>
      <c r="C168" s="222"/>
      <c r="D168" s="222"/>
      <c r="E168" s="8"/>
      <c r="F168" s="5"/>
      <c r="H168" s="81" t="s">
        <v>2656</v>
      </c>
      <c r="I168" s="245"/>
      <c r="J168" s="246"/>
      <c r="K168" s="246"/>
      <c r="L168" s="246"/>
      <c r="M168" s="246"/>
      <c r="N168" s="246"/>
      <c r="O168" s="247"/>
      <c r="Q168" s="51"/>
    </row>
    <row r="169" spans="1:28" x14ac:dyDescent="0.35">
      <c r="A169" s="9"/>
      <c r="B169" s="74" t="s">
        <v>2652</v>
      </c>
      <c r="C169" s="5"/>
      <c r="D169" s="5"/>
      <c r="E169" s="8"/>
      <c r="F169" s="80" t="s">
        <v>2651</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79" t="s">
        <v>2667</v>
      </c>
      <c r="B172" s="180"/>
      <c r="C172" s="180"/>
      <c r="D172" s="180"/>
      <c r="E172" s="180"/>
      <c r="F172" s="180"/>
      <c r="G172" s="180"/>
      <c r="H172" s="180"/>
      <c r="I172" s="180"/>
      <c r="J172" s="180"/>
      <c r="K172" s="180"/>
      <c r="L172" s="180"/>
      <c r="M172" s="180"/>
      <c r="N172" s="180"/>
      <c r="O172" s="181"/>
      <c r="P172" s="76"/>
    </row>
    <row r="173" spans="1:28" ht="15" customHeight="1" x14ac:dyDescent="0.35">
      <c r="A173" s="194" t="s">
        <v>2673</v>
      </c>
      <c r="B173" s="195"/>
      <c r="C173" s="195"/>
      <c r="D173" s="195"/>
      <c r="E173" s="195"/>
      <c r="F173" s="195"/>
      <c r="G173" s="195"/>
      <c r="H173" s="195"/>
      <c r="I173" s="195"/>
      <c r="J173" s="195"/>
      <c r="K173" s="195"/>
      <c r="L173" s="195"/>
      <c r="M173" s="195"/>
      <c r="N173" s="195"/>
      <c r="O173" s="196"/>
    </row>
    <row r="174" spans="1:28" ht="24" thickBot="1" x14ac:dyDescent="0.4">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10" t="s">
        <v>2668</v>
      </c>
      <c r="C176" s="210"/>
      <c r="D176" s="210"/>
      <c r="E176" s="210"/>
      <c r="F176" s="210"/>
      <c r="G176" s="210"/>
      <c r="H176" s="20"/>
      <c r="I176" s="217" t="s">
        <v>2674</v>
      </c>
      <c r="J176" s="218"/>
      <c r="K176" s="218"/>
      <c r="L176" s="218"/>
      <c r="M176" s="218"/>
      <c r="O176" s="163" t="str">
        <f>HYPERLINK("#MI_Oferente_Singular!A1","INICIO")</f>
        <v>INICIO</v>
      </c>
      <c r="Q176" s="19"/>
      <c r="R176" s="19"/>
      <c r="S176" s="19"/>
      <c r="T176" s="19"/>
      <c r="U176" s="19"/>
      <c r="V176" s="19"/>
      <c r="W176" s="19"/>
      <c r="X176" s="19"/>
      <c r="Y176" s="19"/>
      <c r="Z176" s="19"/>
      <c r="AA176" s="19"/>
      <c r="AB176" s="19"/>
    </row>
    <row r="177" spans="1:28" ht="23.5" x14ac:dyDescent="0.3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5" x14ac:dyDescent="0.35">
      <c r="A178" s="9"/>
      <c r="B178" s="214"/>
      <c r="C178" s="215"/>
      <c r="D178" s="216"/>
      <c r="E178" s="15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2"/>
      <c r="Z178" s="153" t="str">
        <f>IF(Y178&gt;0,SUM(E180+Y178),"")</f>
        <v/>
      </c>
      <c r="AA178" s="19"/>
      <c r="AB178" s="19"/>
    </row>
    <row r="179" spans="1:28" ht="23.5" x14ac:dyDescent="0.35">
      <c r="A179" s="9"/>
      <c r="B179" s="220" t="s">
        <v>2668</v>
      </c>
      <c r="C179" s="220"/>
      <c r="D179" s="220"/>
      <c r="E179" s="159">
        <v>0.02</v>
      </c>
      <c r="F179" s="158">
        <v>0.01</v>
      </c>
      <c r="G179" s="153">
        <f>IF(F179&gt;0,SUM(E179+F179),"")</f>
        <v>0.03</v>
      </c>
      <c r="H179" s="5"/>
      <c r="I179" s="220" t="s">
        <v>2670</v>
      </c>
      <c r="J179" s="220"/>
      <c r="K179" s="220"/>
      <c r="L179" s="220"/>
      <c r="M179" s="160">
        <v>0.02</v>
      </c>
      <c r="O179" s="8"/>
      <c r="Q179" s="19"/>
      <c r="R179" s="147">
        <f>IF(M179&gt;0,SUM(L179+M179),"")</f>
        <v>0.02</v>
      </c>
      <c r="T179" s="19"/>
      <c r="U179" s="176" t="s">
        <v>1166</v>
      </c>
      <c r="V179" s="176"/>
      <c r="W179" s="176"/>
      <c r="X179" s="24">
        <v>0.02</v>
      </c>
      <c r="Y179" s="152"/>
      <c r="Z179" s="153" t="str">
        <f>IF(Y179&gt;0,SUM(E181+Y179),"")</f>
        <v/>
      </c>
      <c r="AA179" s="19"/>
      <c r="AB179" s="19"/>
    </row>
    <row r="180" spans="1:28" ht="23.5" hidden="1" x14ac:dyDescent="0.35">
      <c r="A180" s="9"/>
      <c r="B180" s="200"/>
      <c r="C180" s="200"/>
      <c r="D180" s="200"/>
      <c r="E180" s="157"/>
      <c r="H180" s="5"/>
      <c r="I180" s="200"/>
      <c r="J180" s="200"/>
      <c r="K180" s="200"/>
      <c r="L180" s="200"/>
      <c r="M180" s="5"/>
      <c r="O180" s="8"/>
      <c r="Q180" s="19"/>
      <c r="R180" s="147" t="str">
        <f>IF(S180&gt;0,SUM(L180+S180),"")</f>
        <v/>
      </c>
      <c r="S180" s="152"/>
      <c r="T180" s="19"/>
      <c r="U180" s="176" t="s">
        <v>1167</v>
      </c>
      <c r="V180" s="176"/>
      <c r="W180" s="176"/>
      <c r="X180" s="24">
        <v>0.03</v>
      </c>
      <c r="Y180" s="152"/>
      <c r="Z180" s="153" t="str">
        <f>IF(Y180&gt;0,SUM(E182+Y180),"")</f>
        <v/>
      </c>
      <c r="AA180" s="19"/>
      <c r="AB180" s="19"/>
    </row>
    <row r="181" spans="1:28" ht="23.5" hidden="1" x14ac:dyDescent="0.35">
      <c r="A181" s="9"/>
      <c r="B181" s="200"/>
      <c r="C181" s="200"/>
      <c r="D181" s="200"/>
      <c r="E181" s="157"/>
      <c r="H181" s="5"/>
      <c r="I181" s="200"/>
      <c r="J181" s="200"/>
      <c r="K181" s="200"/>
      <c r="L181" s="200"/>
      <c r="M181" s="5"/>
      <c r="O181" s="8"/>
      <c r="Q181" s="19"/>
      <c r="R181" s="147" t="str">
        <f>IF(S181&gt;0,SUM(L181+S181),"")</f>
        <v/>
      </c>
      <c r="S181" s="152"/>
      <c r="T181" s="19"/>
      <c r="U181" s="19"/>
      <c r="V181" s="19"/>
      <c r="W181" s="19"/>
      <c r="X181" s="19"/>
      <c r="Y181" s="19"/>
      <c r="Z181" s="19"/>
      <c r="AA181" s="19"/>
      <c r="AB181" s="19"/>
    </row>
    <row r="182" spans="1:28" ht="23.5" hidden="1" x14ac:dyDescent="0.35">
      <c r="A182" s="9"/>
      <c r="B182" s="200"/>
      <c r="C182" s="200"/>
      <c r="D182" s="200"/>
      <c r="E182" s="157"/>
      <c r="H182" s="5"/>
      <c r="I182" s="200"/>
      <c r="J182" s="200"/>
      <c r="K182" s="200"/>
      <c r="L182" s="200"/>
      <c r="M182" s="5"/>
      <c r="O182" s="8"/>
      <c r="Q182" s="19"/>
      <c r="R182" s="147" t="str">
        <f>IF(S182&gt;0,SUM(L182+S182),"")</f>
        <v/>
      </c>
      <c r="S182" s="152"/>
      <c r="T182" s="19"/>
      <c r="U182" s="19"/>
      <c r="V182" s="19"/>
      <c r="W182" s="19"/>
      <c r="X182" s="19"/>
      <c r="Y182" s="19"/>
      <c r="Z182" s="19"/>
      <c r="AA182" s="19"/>
      <c r="AB182" s="19"/>
    </row>
    <row r="183" spans="1:28" ht="23.5" x14ac:dyDescent="0.35">
      <c r="A183" s="9"/>
      <c r="B183" s="5"/>
      <c r="C183" s="5"/>
      <c r="D183" s="5"/>
      <c r="E183" s="5"/>
      <c r="F183" s="5"/>
      <c r="G183" s="5"/>
      <c r="H183" s="5"/>
      <c r="I183" s="200"/>
      <c r="J183" s="200"/>
      <c r="K183" s="200"/>
      <c r="L183" s="200"/>
      <c r="M183" s="5"/>
      <c r="O183" s="8"/>
      <c r="Q183" s="19"/>
      <c r="R183" s="147" t="str">
        <f>IF(S183&gt;0,SUM(L183+S183),"")</f>
        <v/>
      </c>
      <c r="S183" s="152"/>
      <c r="T183" s="19"/>
      <c r="U183" s="19"/>
      <c r="V183" s="19"/>
      <c r="W183" s="19"/>
      <c r="X183" s="19"/>
      <c r="Y183" s="19"/>
      <c r="Z183" s="19"/>
      <c r="AA183" s="19"/>
      <c r="AB183" s="19"/>
    </row>
    <row r="184" spans="1:28" x14ac:dyDescent="0.35">
      <c r="A184" s="9"/>
      <c r="B184" s="87" t="s">
        <v>2669</v>
      </c>
      <c r="C184" s="87"/>
      <c r="D184" s="87"/>
      <c r="E184" s="87"/>
      <c r="F184" s="87"/>
      <c r="G184" s="87"/>
      <c r="H184" s="87"/>
      <c r="I184" s="87"/>
      <c r="J184" s="87"/>
      <c r="K184" s="87"/>
      <c r="L184" s="87"/>
      <c r="M184" s="87"/>
      <c r="N184" s="88"/>
      <c r="O184" s="89"/>
    </row>
    <row r="185" spans="1:28" x14ac:dyDescent="0.35">
      <c r="A185" s="9"/>
      <c r="B185" s="90" t="s">
        <v>2627</v>
      </c>
      <c r="C185" s="154">
        <f>+SUM(G179:G182)</f>
        <v>0.03</v>
      </c>
      <c r="D185" s="91" t="s">
        <v>2628</v>
      </c>
      <c r="E185" s="94">
        <f>+(C185*SUM(K20:K35))</f>
        <v>113287430.67</v>
      </c>
      <c r="F185" s="92"/>
      <c r="G185" s="93"/>
      <c r="H185" s="88"/>
      <c r="I185" s="90" t="s">
        <v>2627</v>
      </c>
      <c r="J185" s="154">
        <f>+SUM(M179:M183)</f>
        <v>0.02</v>
      </c>
      <c r="K185" s="201" t="s">
        <v>2628</v>
      </c>
      <c r="L185" s="201"/>
      <c r="M185" s="94">
        <f>+J185*(SUM(K20:K35))</f>
        <v>75524953.780000001</v>
      </c>
      <c r="N185" s="95"/>
      <c r="O185" s="96"/>
    </row>
    <row r="186" spans="1:28" ht="15" thickBot="1" x14ac:dyDescent="0.4">
      <c r="A186" s="10"/>
      <c r="B186" s="97"/>
      <c r="C186" s="97"/>
      <c r="D186" s="97"/>
      <c r="E186" s="97"/>
      <c r="F186" s="97"/>
      <c r="G186" s="97"/>
      <c r="H186" s="97"/>
      <c r="I186" s="156" t="s">
        <v>2672</v>
      </c>
      <c r="J186" s="97"/>
      <c r="K186" s="97"/>
      <c r="L186" s="97"/>
      <c r="M186" s="97"/>
      <c r="N186" s="98"/>
      <c r="O186" s="99"/>
    </row>
    <row r="187" spans="1:28" ht="8.25" customHeight="1" thickBot="1" x14ac:dyDescent="0.4"/>
    <row r="188" spans="1:28" s="19" customFormat="1" ht="31.5" customHeight="1" thickBot="1" x14ac:dyDescent="0.4">
      <c r="A188" s="179" t="s">
        <v>18</v>
      </c>
      <c r="B188" s="180"/>
      <c r="C188" s="180"/>
      <c r="D188" s="180"/>
      <c r="E188" s="180"/>
      <c r="F188" s="180"/>
      <c r="G188" s="180"/>
      <c r="H188" s="180"/>
      <c r="I188" s="180"/>
      <c r="J188" s="180"/>
      <c r="K188" s="180"/>
      <c r="L188" s="180"/>
      <c r="M188" s="180"/>
      <c r="N188" s="180"/>
      <c r="O188" s="181"/>
      <c r="P188" s="76"/>
    </row>
    <row r="189" spans="1:28" ht="15" customHeight="1" x14ac:dyDescent="0.35">
      <c r="A189" s="194" t="s">
        <v>19</v>
      </c>
      <c r="B189" s="195"/>
      <c r="C189" s="195"/>
      <c r="D189" s="195"/>
      <c r="E189" s="195"/>
      <c r="F189" s="195"/>
      <c r="G189" s="195"/>
      <c r="H189" s="195"/>
      <c r="I189" s="195"/>
      <c r="J189" s="195"/>
      <c r="K189" s="195"/>
      <c r="L189" s="195"/>
      <c r="M189" s="195"/>
      <c r="N189" s="195"/>
      <c r="O189" s="196"/>
    </row>
    <row r="190" spans="1:28" ht="15" thickBot="1" x14ac:dyDescent="0.4">
      <c r="A190" s="197"/>
      <c r="B190" s="198"/>
      <c r="C190" s="198"/>
      <c r="D190" s="198"/>
      <c r="E190" s="198"/>
      <c r="F190" s="198"/>
      <c r="G190" s="198"/>
      <c r="H190" s="198"/>
      <c r="I190" s="198"/>
      <c r="J190" s="198"/>
      <c r="K190" s="198"/>
      <c r="L190" s="198"/>
      <c r="M190" s="198"/>
      <c r="N190" s="198"/>
      <c r="O190" s="199"/>
    </row>
    <row r="191" spans="1:28" ht="21.5" thickBot="1" x14ac:dyDescent="0.4">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35">
      <c r="A192" s="9"/>
      <c r="B192" s="235" t="s">
        <v>2636</v>
      </c>
      <c r="C192" s="235"/>
      <c r="E192" s="5" t="s">
        <v>20</v>
      </c>
      <c r="H192" s="26" t="s">
        <v>24</v>
      </c>
      <c r="J192" s="5" t="s">
        <v>2637</v>
      </c>
      <c r="K192" s="5"/>
      <c r="M192" s="5"/>
      <c r="N192" s="5"/>
      <c r="O192" s="8"/>
      <c r="Q192" s="143"/>
      <c r="R192" s="144"/>
      <c r="S192" s="144"/>
      <c r="T192" s="143"/>
    </row>
    <row r="193" spans="1:18" x14ac:dyDescent="0.35">
      <c r="A193" s="9"/>
      <c r="C193" s="117">
        <v>41968</v>
      </c>
      <c r="D193" s="5"/>
      <c r="E193" s="116">
        <v>2566</v>
      </c>
      <c r="F193" s="5"/>
      <c r="G193" s="5"/>
      <c r="H193" s="137" t="s">
        <v>2752</v>
      </c>
      <c r="J193" s="5"/>
      <c r="K193" s="117" t="s">
        <v>2753</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79" t="s">
        <v>29</v>
      </c>
      <c r="B197" s="180"/>
      <c r="C197" s="180"/>
      <c r="D197" s="180"/>
      <c r="E197" s="180"/>
      <c r="F197" s="180"/>
      <c r="G197" s="180"/>
      <c r="H197" s="180"/>
      <c r="I197" s="180"/>
      <c r="J197" s="180"/>
      <c r="K197" s="180"/>
      <c r="L197" s="180"/>
      <c r="M197" s="180"/>
      <c r="N197" s="180"/>
      <c r="O197" s="181"/>
      <c r="P197" s="76"/>
    </row>
    <row r="198" spans="1:18" ht="21.5" thickBot="1" x14ac:dyDescent="0.4">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35">
      <c r="A199" s="9"/>
      <c r="B199" s="193" t="s">
        <v>2658</v>
      </c>
      <c r="C199" s="193"/>
      <c r="D199" s="193"/>
      <c r="E199" s="193"/>
      <c r="F199" s="193"/>
      <c r="G199" s="193"/>
      <c r="H199" s="193"/>
      <c r="I199" s="193"/>
      <c r="J199" s="193"/>
      <c r="K199" s="193"/>
      <c r="L199" s="193"/>
      <c r="M199" s="193"/>
      <c r="N199" s="193"/>
      <c r="O199" s="8"/>
    </row>
    <row r="200" spans="1:18" x14ac:dyDescent="0.35">
      <c r="A200" s="9"/>
      <c r="B200" s="232"/>
      <c r="C200" s="232"/>
      <c r="D200" s="232"/>
      <c r="E200" s="232"/>
      <c r="F200" s="232"/>
      <c r="G200" s="232"/>
      <c r="H200" s="232"/>
      <c r="I200" s="232"/>
      <c r="J200" s="232"/>
      <c r="K200" s="232"/>
      <c r="L200" s="232"/>
      <c r="M200" s="232"/>
      <c r="N200" s="232"/>
      <c r="O200" s="8"/>
    </row>
    <row r="201" spans="1:18" x14ac:dyDescent="0.35">
      <c r="A201" s="9"/>
      <c r="B201" s="233" t="s">
        <v>2648</v>
      </c>
      <c r="C201" s="234"/>
      <c r="D201" s="234"/>
      <c r="E201" s="234"/>
      <c r="F201" s="234"/>
      <c r="G201" s="234"/>
      <c r="H201" s="234"/>
      <c r="I201" s="234"/>
      <c r="J201" s="234"/>
      <c r="K201" s="234"/>
      <c r="L201" s="234"/>
      <c r="M201" s="234"/>
      <c r="N201" s="234"/>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2675</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c r="D211" s="21"/>
      <c r="G211" s="27" t="s">
        <v>2620</v>
      </c>
      <c r="H211" s="175" t="s">
        <v>2754</v>
      </c>
      <c r="J211" s="27" t="s">
        <v>2622</v>
      </c>
      <c r="K211" s="175" t="s">
        <v>2754</v>
      </c>
      <c r="L211" s="21"/>
      <c r="M211" s="21"/>
      <c r="N211" s="21"/>
      <c r="O211" s="8"/>
    </row>
    <row r="212" spans="1:15" x14ac:dyDescent="0.35">
      <c r="A212" s="9"/>
      <c r="B212" s="27" t="s">
        <v>2619</v>
      </c>
      <c r="C212" s="137" t="s">
        <v>2752</v>
      </c>
      <c r="D212" s="21"/>
      <c r="G212" s="27" t="s">
        <v>2621</v>
      </c>
      <c r="H212" s="116" t="s">
        <v>2755</v>
      </c>
      <c r="J212" s="27" t="s">
        <v>2623</v>
      </c>
      <c r="K212" s="116" t="s">
        <v>2755</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1640625" defaultRowHeight="14.5" x14ac:dyDescent="0.35"/>
  <cols>
    <col min="6" max="6" width="21.26953125" customWidth="1"/>
  </cols>
  <sheetData>
    <row r="1" spans="1:7" x14ac:dyDescent="0.35">
      <c r="A1" t="s">
        <v>30</v>
      </c>
      <c r="B1" t="s">
        <v>1159</v>
      </c>
      <c r="C1" t="s">
        <v>1163</v>
      </c>
      <c r="D1" t="s">
        <v>1149</v>
      </c>
      <c r="E1" t="s">
        <v>2625</v>
      </c>
      <c r="F1" t="s">
        <v>34</v>
      </c>
      <c r="G1" t="s">
        <v>2649</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2650</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1640625" defaultRowHeight="14.5" x14ac:dyDescent="0.35"/>
  <cols>
    <col min="1" max="1" width="23.453125" bestFit="1" customWidth="1"/>
  </cols>
  <sheetData>
    <row r="1" spans="1:2" x14ac:dyDescent="0.35">
      <c r="A1" t="s">
        <v>2665</v>
      </c>
      <c r="B1" t="s">
        <v>2666</v>
      </c>
    </row>
    <row r="2" spans="1:2" x14ac:dyDescent="0.3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1640625" defaultRowHeight="14.5" x14ac:dyDescent="0.35"/>
  <cols>
    <col min="1" max="1" width="21.26953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164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schemas.openxmlformats.org/package/2006/metadata/core-properties"/>
    <ds:schemaRef ds:uri="http://schemas.microsoft.com/office/2006/metadata/properties"/>
    <ds:schemaRef ds:uri="http://schemas.microsoft.com/office/2006/documentManagement/types"/>
    <ds:schemaRef ds:uri="http://purl.org/dc/elements/1.1/"/>
    <ds:schemaRef ds:uri="a65d333d-5b59-4810-bc94-b80d9325abbc"/>
    <ds:schemaRef ds:uri="http://www.w3.org/XML/1998/namespace"/>
    <ds:schemaRef ds:uri="http://purl.org/dc/dcmitype/"/>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2020-12-28T20:21:37Z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