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1000131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<sst xmlns="http://schemas.openxmlformats.org/spreadsheetml/2006/main" count="3440" uniqueCount="2758">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</sst>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4"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2757</v>
      </c>
      <c r="D15" s="35"/>
      <c r="E15" s="35"/>
      <c r="F15" s="5"/>
      <c r="G15" s="32" t="s">
        <v>1168</v>
      </c>
      <c r="H15" s="102" t="s">
        <v>110</v>
      </c>
      <c r="I15" s="32" t="s">
        <v>2624</v>
      </c>
      <c r="J15" s="107" t="s">
        <v>2626</v>
      </c>
      <c r="L15" s="223" t="s">
        <v>8</v>
      </c>
      <c r="M15" s="223"/>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242"/>
      <c r="I20" s="138" t="s">
        <v>110</v>
      </c>
      <c r="J20" s="139" t="s">
        <v>781</v>
      </c>
      <c r="K20" s="166">
        <v>744521752</v>
      </c>
      <c r="L20" s="141"/>
      <c r="M20" s="141">
        <v>44561</v>
      </c>
      <c r="N20" s="125">
        <f>+(M20-L20)/30</f>
        <v>1485.3666666666666</v>
      </c>
      <c r="O20" s="128"/>
      <c r="U20" s="124"/>
      <c r="V20" s="104">
        <f ca="1">NOW()</f>
        <v>44193.519312500001</v>
      </c>
      <c r="W20" s="104">
        <f ca="1">NOW()</f>
        <v>44193.519312500001</v>
      </c>
    </row>
    <row r="21" spans="1:23" ht="30" customHeight="1" outlineLevel="1" x14ac:dyDescent="0.25">
      <c r="A21" s="9"/>
      <c r="B21" s="71"/>
      <c r="C21" s="5"/>
      <c r="D21" s="5"/>
      <c r="E21" s="5"/>
      <c r="F21" s="5"/>
      <c r="G21" s="5"/>
      <c r="H21" s="70"/>
      <c r="I21" s="138" t="s">
        <v>110</v>
      </c>
      <c r="J21" s="139" t="s">
        <v>818</v>
      </c>
      <c r="K21" s="140"/>
      <c r="L21" s="141"/>
      <c r="M21" s="141">
        <v>44561</v>
      </c>
      <c r="N21" s="125">
        <f t="shared" ref="N21:N35" si="0">+(M21-L21)/30</f>
        <v>1485.3666666666666</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5" customHeight="1" thickBot="1" x14ac:dyDescent="0.3">
      <c r="A39" s="10"/>
      <c r="B39" s="11"/>
      <c r="C39" s="11"/>
      <c r="D39" s="11"/>
      <c r="E39" s="11"/>
      <c r="F39" s="11"/>
      <c r="G39" s="11"/>
      <c r="H39" s="10"/>
      <c r="I39" s="232" t="s">
        <v>2756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25" x14ac:dyDescent="0.2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25" hidden="1" x14ac:dyDescent="0.2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25" hidden="1" x14ac:dyDescent="0.2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22335652.559999999</v>
      </c>
      <c r="F185" s="92"/>
      <c r="G185" s="93"/>
      <c r="H185" s="88"/>
      <c r="I185" s="90" t="s">
        <v>2627</v>
      </c>
      <c r="J185" s="154">
        <f>+SUM(M179:M183)</f>
        <v>0.02</v>
      </c>
      <c r="K185" s="235" t="s">
        <v>2628</v>
      </c>
      <c r="L185" s="235"/>
      <c r="M185" s="94">
        <f>+J185*(SUM(K20:K35))</f>
        <v>14890435.040000001</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4" t="s">
        <v>2636</v>
      </c>
      <c r="C192" s="194"/>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infopath/2007/PartnerControls"/>
    <ds:schemaRef ds:uri="a65d333d-5b59-4810-bc94-b80d9325abbc"/>
    <ds:schemaRef ds:uri="http://schemas.microsoft.com/office/2006/documentManagement/types"/>
    <ds:schemaRef ds:uri="4fb10211-09fb-4e80-9f0b-184718d5d98c"/>
    <ds:schemaRef ds:uri="http://purl.org/dc/elements/1.1/"/>
    <ds:schemaRef ds:uri="http://purl.org/dc/dcmitype/"/>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2020-12-28T17:28:01Z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