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DECLARACIONES JURAMENTADAS FIAN CORDOBA\2021-23-10000809\finales 089 lori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<sst xmlns="http://schemas.openxmlformats.org/spreadsheetml/2006/main" count="3059" uniqueCount="2689">
  <si>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</si>
  <si>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</si>
  <si>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</si>
  <si>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</si>
  <si>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</si>
  <si>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</si>
  <si>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</si>
  <si>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</si>
  <si>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</si>
  <si>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</si>
  <si>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</si>
  <si>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</si>
  <si>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</si>
  <si>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</si>
  <si>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</si>
  <si>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</si>
  <si>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</si>
  <si>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</si>
  <si>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</si>
  <si>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</si>
  <si>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</si>
  <si>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</si>
  <si>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</si>
  <si>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</si>
  <si>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</si>
  <si>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</si>
  <si>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</si>
  <si>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</si>
  <si>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</si>
  <si>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</si>
  <si>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</si>
  <si>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</si>
  <si>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</si>
  <si>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</si>
  <si>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</si>
  <si>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</si>
  <si>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</si>
  <si>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</si>
  <si>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</si>
  <si>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</si>
  <si>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</si>
  <si>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</si>
  <si>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</si>
  <si>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</si>
  <si>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</si>
  <si>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</si>
  <si>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</si>
  <si>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</si>
  <si>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</si>
  <si>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</si>
  <si>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</si>
  <si>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</si>
  <si>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</si>
  <si>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</si>
  <si>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</si>
  <si>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</si>
  <si>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</si>
  <si>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</si>
  <si>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</si>
  <si>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</si>
  <si>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</si>
  <si>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</si>
  <si>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</si>
  <si>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</si>
  <si>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</si>
  <si>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</si>
  <si>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</si>
  <si>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</si>
  <si>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</si>
  <si>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</si>
  <si>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</si>
  <si>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</si>
  <si>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</si>
  <si>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</si>
  <si>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</si>
  <si>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</si>
  <si>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</si>
  <si>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</si>
  <si>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</si>
  <si>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</si>
  <si>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</si>
  <si>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</si>
  <si>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</si>
  <si>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</si>
  <si>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</si>
  <si>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</si>
  <si>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</si>
  <si>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</si>
  <si>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</si>
  <si>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</si>
  <si>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</si>
  <si>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</si>
  <si>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</si>
  <si>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</si>
  <si>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</si>
  <si>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</si>
  <si>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</si>
  <si>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</si>
  <si>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</si>
  <si>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</si>
  <si>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</si>
  <si>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</si>
  <si>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</si>
  <si>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</si>
  <si>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</si>
  <si>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</si>
  <si>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</si>
  <si>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</si>
  <si>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</si>
  <si>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</si>
  <si>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</si>
  <si>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</si>
  <si>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</si>
  <si>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</si>
  <si>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</si>
  <si>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</si>
  <si>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</si>
  <si>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</si>
  <si>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</si>
  <si>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</si>
  <si>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</si>
  <si>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</si>
  <si>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</si>
  <si>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</si>
  <si>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</si>
  <si>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</si>
  <si>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</si>
  <si>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</si>
  <si>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</si>
  <si>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</si>
  <si>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</si>
  <si>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</si>
  <si>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</si>
  <si>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</si>
  <si>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</si>
  <si>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</si>
  <si>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</si>
  <si>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</si>
  <si>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</si>
  <si>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</si>
  <si>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</si>
  <si>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</si>
  <si>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</si>
  <si>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</si>
  <si>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</si>
  <si>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</si>
  <si>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</si>
  <si>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</si>
  <si>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</si>
  <si>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</si>
  <si>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</si>
  <si>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</si>
  <si>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</si>
  <si>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</si>
  <si>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</si>
  <si>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</si>
  <si>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</si>
  <si>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</si>
  <si>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</si>
  <si>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</si>
  <si>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</si>
  <si>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</si>
  <si>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</si>
  <si>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</si>
  <si>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</si>
  <si>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</si>
  <si>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</si>
  <si>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</si>
  <si>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</si>
  <si>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</si>
  <si>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</si>
  <si>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</si>
  <si>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</si>
  <si>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</si>
  <si>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</si>
  <si>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</si>
  <si>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</si>
  <si>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</si>
  <si>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</si>
  <si>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</si>
  <si>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</si>
  <si>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</si>
  <si>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</si>
  <si>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</si>
  <si>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</si>
  <si>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</si>
  <si>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</si>
  <si>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</si>
  <si>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</si>
  <si>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</si>
  <si>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</si>
  <si>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</si>
  <si>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</si>
  <si>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</si>
  <si>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</si>
  <si>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</si>
  <si>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</si>
  <si>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</si>
  <si>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</si>
  <si>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</si>
  <si>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</si>
  <si>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</si>
  <si>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</si>
  <si>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</si>
  <si>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</si>
  <si>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</si>
  <si>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</si>
  <si>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</si>
  <si>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</si>
  <si>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</si>
  <si>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</si>
  <si>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</si>
  <si>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</si>
  <si>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</si>
  <si>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</si>
  <si>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</si>
  <si>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</si>
  <si>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</si>
  <si>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</si>
  <si>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</si>
  <si>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</si>
  <si>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</si>
  <si>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</si>
  <si>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</si>
  <si>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</si>
  <si>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</si>
  <si>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</si>
  <si>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</si>
  <si>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</si>
  <si>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</si>
  <si>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</si>
  <si>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</si>
  <si>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</si>
  <si>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</si>
  <si>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</si>
  <si>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</si>
  <si>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</si>
  <si>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</si>
  <si>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</si>
  <si>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</si>
  <si>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</si>
  <si>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</si>
  <si>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</si>
  <si>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</si>
  <si>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</si>
  <si>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</si>
  <si>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</si>
  <si>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</si>
  <si>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</si>
  <si>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</si>
  <si>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</si>
  <si>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</si>
  <si>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</si>
  <si>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</si>
  <si>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</si>
  <si>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</si>
  <si>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</si>
  <si>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</si>
  <si>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</si>
  <si>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</si>
  <si>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</si>
  <si>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</si>
  <si>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</si>
  <si>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</si>
  <si>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</si>
  <si>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</si>
  <si>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</si>
  <si>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</si>
  <si>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</si>
  <si>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</si>
  <si>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</si>
  <si>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</si>
  <si>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</si>
  <si>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</si>
  <si>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</si>
  <si>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</si>
  <si>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</si>
  <si>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</si>
  <si>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</si>
  <si>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</si>
  <si>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</si>
  <si>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</si>
  <si>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</si>
  <si>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</si>
  <si>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</si>
  <si>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</si>
  <si>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</si>
  <si>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</si>
  <si>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</si>
  <si>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</si>
  <si>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</si>
  <si>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</si>
  <si>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</si>
  <si>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</si>
  <si>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</si>
  <si>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</si>
  <si>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</si>
  <si>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</si>
  <si>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</si>
  <si>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</si>
  <si>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</si>
  <si>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</si>
  <si>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</si>
  <si>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</si>
  <si>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</si>
  <si>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</si>
  <si>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</si>
  <si>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</si>
  <si>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</si>
  <si>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</si>
  <si>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</si>
  <si>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</si>
  <si>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</si>
  <si>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</si>
  <si>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</si>
  <si>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</si>
  <si>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</si>
  <si>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</si>
  <si>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</si>
  <si>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</si>
  <si>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</si>
  <si>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</si>
  <si>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</si>
  <si>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</si>
  <si>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</si>
  <si>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</si>
  <si>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</si>
  <si>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</si>
  <si>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</si>
  <si>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</si>
  <si>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</si>
  <si>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</si>
  <si>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</si>
  <si>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</si>
  <si>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</si>
  <si>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</si>
  <si>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</si>
  <si>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</si>
  <si>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</si>
  <si>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</si>
  <si>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</si>
  <si>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</si>
  <si>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</si>
  <si>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</si>
  <si>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</si>
  <si>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</si>
  <si>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</si>
  <si>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</si>
  <si>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</si>
  <si>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</si>
  <si>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</si>
  <si>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</si>
  <si>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</si>
  <si>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</si>
  <si>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</si>
  <si>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</si>
  <si>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</si>
  <si>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</si>
  <si>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</si>
  <si>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</si>
  <si>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</si>
  <si>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</si>
  <si>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</si>
  <si>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</si>
  <si>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</si>
  <si>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</si>
  <si>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</si>
  <si>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</si>
  <si>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</si>
  <si>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</si>
  <si>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</si>
  <si>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</si>
  <si>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</si>
  <si>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</si>
  <si>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</si>
  <si>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</si>
  <si>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</si>
  <si>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</si>
  <si>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</si>
  <si>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</si>
  <si>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</si>
  <si>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</si>
  <si>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</si>
  <si>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</si>
  <si>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</si>
  <si>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</si>
  <si>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</si>
  <si>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</si>
  <si>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</si>
  <si>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</si>
  <si>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</si>
  <si>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</si>
  <si>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</si>
  <si>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</si>
  <si>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</si>
  <si>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</si>
  <si>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</si>
  <si>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</si>
  <si>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</si>
  <si>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</si>
  <si>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</si>
  <si>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</si>
  <si>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</si>
  <si>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</si>
  <si>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</si>
  <si>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</si>
  <si>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</si>
  <si>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</si>
  <si>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</si>
  <si>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</si>
  <si>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</si>
  <si>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</si>
  <si>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</si>
  <si>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</si>
  <si>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</si>
  <si>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</si>
  <si>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</si>
  <si>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</si>
  <si>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</si>
  <si>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</si>
  <si>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</si>
  <si>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</si>
  <si>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</si>
  <si>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</si>
  <si>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</si>
  <si>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</si>
  <si>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</si>
  <si>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</si>
  <si>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</si>
  <si>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</si>
  <si>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</si>
  <si>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</si>
  <si>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</si>
  <si>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</si>
  <si>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</si>
  <si>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</si>
  <si>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</si>
  <si>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</si>
  <si>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</si>
  <si>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</si>
  <si>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</si>
  <si>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</si>
  <si>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</si>
  <si>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</si>
  <si>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</si>
  <si>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</si>
  <si>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</si>
  <si>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</si>
  <si>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</si>
  <si>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</si>
  <si>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</si>
  <si>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</si>
  <si>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</si>
  <si>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</si>
  <si>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</si>
  <si>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</si>
  <si>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</si>
  <si>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</si>
  <si>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</si>
  <si>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</si>
  <si>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</si>
  <si>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</si>
  <si>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</si>
  <si>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</si>
  <si>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</si>
  <si>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</si>
  <si>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</si>
  <si>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</si>
  <si>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</si>
  <si>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</si>
  <si>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</si>
  <si>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</si>
  <si>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</si>
  <si>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</si>
  <si>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</si>
  <si>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</si>
  <si>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</si>
  <si>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</si>
  <si>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</si>
  <si>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</si>
  <si>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</si>
  <si>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</si>
  <si>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</si>
  <si>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</si>
  <si>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</si>
  <si>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</si>
  <si>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</si>
  <si>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</si>
  <si>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</si>
  <si>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</si>
  <si>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</si>
  <si>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</si>
  <si>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</si>
  <si>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</si>
  <si>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</si>
  <si>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</si>
  <si>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</si>
  <si>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</si>
  <si>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</si>
  <si>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</si>
  <si>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</si>
  <si>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</si>
  <si>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</si>
  <si>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</si>
  <si>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</si>
  <si>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</si>
  <si>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</si>
  <si>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</si>
  <si>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</si>
  <si>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</si>
  <si>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</si>
  <si>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</si>
  <si>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</si>
  <si>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</si>
  <si>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</si>
  <si>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</si>
  <si>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</si>
  <si>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</si>
  <si>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</si>
  <si>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</si>
  <si>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</si>
  <si>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</si>
  <si>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</si>
  <si>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</si>
  <si>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</si>
  <si>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</si>
  <si>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</si>
  <si>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</si>
  <si>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</si>
  <si>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</si>
  <si>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</si>
  <si>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</si>
  <si>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</si>
  <si>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</si>
  <si>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</si>
  <si>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</si>
  <si>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</si>
  <si>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</si>
  <si>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</si>
  <si>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</si>
  <si>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</si>
  <si>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</si>
  <si>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</si>
  <si>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</si>
  <si>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</si>
  <si>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</si>
  <si>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</si>
  <si>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</si>
  <si>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</si>
  <si>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</si>
  <si>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</si>
  <si>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</si>
  <si>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</si>
  <si>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</si>
  <si>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</si>
  <si>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</si>
  <si>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</si>
  <si>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</si>
  <si>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</si>
  <si>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</si>
  <si>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</si>
  <si>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</si>
  <si>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</si>
  <si>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</si>
  <si>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</si>
  <si>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</si>
  <si>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</si>
  <si>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</si>
  <si>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</si>
  <si>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</si>
  <si>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</si>
  <si>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</si>
  <si>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</si>
  <si>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</si>
  <si>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</si>
  <si>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</si>
  <si>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</si>
  <si>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</si>
  <si>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</si>
  <si>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</si>
  <si>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</si>
  <si>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</si>
  <si>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</si>
  <si>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</si>
  <si>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</si>
  <si>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</si>
  <si>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</si>
  <si>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</si>
  <si>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</si>
  <si>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</si>
  <si>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</si>
  <si>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</si>
  <si>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</si>
  <si>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</si>
  <si>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</si>
  <si>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</si>
  <si>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</si>
  <si>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</si>
  <si>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</si>
  <si>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</si>
  <si>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</si>
  <si>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</si>
  <si>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</si>
  <si>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</si>
  <si>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</si>
  <si>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</si>
  <si>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</si>
  <si>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</si>
  <si>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</si>
  <si>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</si>
  <si>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</si>
  <si>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</si>
  <si>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</si>
  <si>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</si>
  <si>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</si>
  <si>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</si>
  <si>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</si>
  <si>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</si>
  <si>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</si>
  <si>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</si>
  <si>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</si>
  <si>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</si>
  <si>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</si>
  <si>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</si>
  <si>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</si>
  <si>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</si>
  <si>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</si>
  <si>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</si>
  <si>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</si>
  <si>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</si>
  <si>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</si>
  <si>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</si>
  <si>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</si>
  <si>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</si>
  <si>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</si>
  <si>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</si>
  <si>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</si>
  <si>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</si>
  <si>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</si>
  <si>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</si>
  <si>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</si>
  <si>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</si>
  <si>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</si>
  <si>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</si>
  <si>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</si>
  <si>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</si>
  <si>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</si>
  <si>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</si>
  <si>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</si>
  <si>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</si>
  <si>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</si>
  <si>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</si>
  <si>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</si>
  <si>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</si>
  <si>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</si>
  <si>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</si>
  <si>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</si>
  <si>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</si>
  <si>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</si>
  <si>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</si>
  <si>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</si>
  <si>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</si>
  <si>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</si>
  <si>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</si>
  <si>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</si>
  <si>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</si>
  <si>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</si>
  <si>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</si>
  <si>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</si>
  <si>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</si>
  <si>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</si>
  <si>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</si>
  <si>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</si>
  <si>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</si>
  <si>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</si>
  <si>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</si>
  <si>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</si>
  <si>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</si>
  <si>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</si>
  <si>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</si>
  <si>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</si>
  <si>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</si>
  <si>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</si>
  <si>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</si>
  <si>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</si>
  <si>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</si>
  <si>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</si>
  <si>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</si>
  <si>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</si>
  <si>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</si>
  <si>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</si>
  <si>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</si>
  <si>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</si>
  <si>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</si>
  <si>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</si>
  <si>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</si>
  <si>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</si>
  <si>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</si>
  <si>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</si>
  <si>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</si>
  <si>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</si>
  <si>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</si>
  <si>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</si>
  <si>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</si>
  <si>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</si>
  <si>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</si>
  <si>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</si>
  <si>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</si>
  <si>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</si>
  <si>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</si>
  <si>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</si>
  <si>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</si>
  <si>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</si>
  <si>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</si>
  <si>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</si>
  <si>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</si>
  <si>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</si>
  <si>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</si>
  <si>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</si>
  <si>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</si>
  <si>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</si>
  <si>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</si>
  <si>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</si>
  <si>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</si>
  <si>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</si>
  <si>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</si>
  <si>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</si>
  <si>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</si>
  <si>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</si>
  <si>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</si>
  <si>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</si>
  <si>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</si>
  <si>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</si>
  <si>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</si>
  <si>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</si>
  <si>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</si>
  <si>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</si>
  <si>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</si>
  <si>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</si>
  <si>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</si>
  <si>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</si>
  <si>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</si>
  <si>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</si>
  <si>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</si>
  <si>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</si>
  <si>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</si>
  <si>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</si>
  <si>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</si>
  <si>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</si>
  <si>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</si>
  <si>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</si>
  <si>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</si>
  <si>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</si>
  <si>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</si>
  <si>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</si>
  <si>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</si>
  <si>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</si>
  <si>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</si>
  <si>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</si>
  <si>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</si>
  <si>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</si>
  <si>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</si>
  <si>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</si>
  <si>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</si>
  <si>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</si>
  <si>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</si>
  <si>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</si>
  <si>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</si>
  <si>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</si>
  <si>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</si>
  <si>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</si>
  <si>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</si>
  <si>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</si>
  <si>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</si>
  <si>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</si>
  <si>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</si>
  <si>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</si>
  <si>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</si>
  <si>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</si>
  <si>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</si>
  <si>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</si>
  <si>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</si>
  <si>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</si>
  <si>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</si>
  <si>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</si>
  <si>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</si>
  <si>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</si>
  <si>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</si>
  <si>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</si>
  <si>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</si>
  <si>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</si>
  <si>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</si>
  <si>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</si>
  <si>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</si>
  <si>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</si>
  <si>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</si>
  <si>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</si>
  <si>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</si>
  <si>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</si>
  <si>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</si>
  <si>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</si>
  <si>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</si>
  <si>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</si>
  <si>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</si>
  <si>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</si>
  <si>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</si>
  <si>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</si>
  <si>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</si>
  <si>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</si>
  <si>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</si>
  <si>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</si>
  <si>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</si>
  <si>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</si>
  <si>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</si>
  <si>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</si>
  <si>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</si>
  <si>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</si>
  <si>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</si>
  <si>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</si>
  <si>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</si>
  <si>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</si>
  <si>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</si>
  <si>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</si>
  <si>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</si>
  <si>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</si>
  <si>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</si>
  <si>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</si>
  <si>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</si>
  <si>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</si>
  <si>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</si>
  <si>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</si>
  <si>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</si>
  <si>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</si>
  <si>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</si>
  <si>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</si>
  <si>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</si>
  <si>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</si>
  <si>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</si>
  <si>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</si>
  <si>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</si>
  <si>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</si>
  <si>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</si>
  <si>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</si>
  <si>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</si>
  <si>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</si>
  <si>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</si>
  <si>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</si>
  <si>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</si>
  <si>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</si>
  <si>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</si>
  <si>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</si>
  <si>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</si>
  <si>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</si>
  <si>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</si>
  <si>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</si>
  <si>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</si>
  <si>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</si>
  <si>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</si>
  <si>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</si>
  <si>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</si>
  <si>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</si>
  <si>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</si>
  <si>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</si>
  <si>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</si>
  <si>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</si>
  <si>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</si>
  <si>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</si>
  <si>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</si>
  <si>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</si>
  <si>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</si>
  <si>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</si>
  <si>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</si>
  <si>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</si>
  <si>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</si>
  <si>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</si>
  <si>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</si>
  <si>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</si>
  <si>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</si>
  <si>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</si>
  <si>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</si>
  <si>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</si>
  <si>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</si>
  <si>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</si>
  <si>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</si>
  <si>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</si>
  <si>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</si>
  <si>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</si>
  <si>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</si>
  <si>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</si>
  <si>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</si>
  <si>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</si>
  <si>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</si>
  <si>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</si>
  <si>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</si>
  <si>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</si>
  <si>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</si>
  <si>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</si>
  <si>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</si>
  <si>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</si>
  <si>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</si>
  <si>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</si>
  <si>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</si>
  <si>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</si>
  <si>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</si>
  <si>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</si>
  <si>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</si>
  <si>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</si>
  <si>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</si>
  <si>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</si>
  <si>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</si>
  <si>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</si>
  <si>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</si>
  <si>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</si>
  <si>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</si>
  <si>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</si>
  <si>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</si>
  <si>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</si>
  <si>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</si>
  <si>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</si>
  <si>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</si>
  <si>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</si>
  <si>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</si>
  <si>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</si>
  <si>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</si>
  <si>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</si>
  <si>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</si>
  <si>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</si>
  <si>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</si>
  <si>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</si>
  <si>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</si>
  <si>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</si>
  <si>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</si>
  <si>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</si>
  <si>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</si>
  <si>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</si>
  <si>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</si>
  <si>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</si>
  <si>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</si>
  <si>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</si>
  <si>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</si>
  <si>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</si>
  <si>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</si>
  <si>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</si>
  <si>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</si>
  <si>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</si>
  <si>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</si>
  <si>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</si>
  <si>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</si>
  <si>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</si>
  <si>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</si>
  <si>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</si>
  <si>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</si>
  <si>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</si>
  <si>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</si>
  <si>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</si>
  <si>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</si>
  <si>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</si>
  <si>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</si>
  <si>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</si>
  <si>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</si>
  <si>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</si>
  <si>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</si>
  <si>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</si>
  <si>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</si>
  <si>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</si>
  <si>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</si>
  <si>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</si>
  <si>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</si>
  <si>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</si>
  <si>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</si>
  <si>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</si>
  <si>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</si>
  <si>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</si>
  <si>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</si>
  <si>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</si>
  <si>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</si>
  <si>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</si>
  <si>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</si>
  <si>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</si>
  <si>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</si>
  <si>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</si>
  <si>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</si>
  <si>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</si>
  <si>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</si>
  <si>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</si>
  <si>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</si>
  <si>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</si>
  <si>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</si>
  <si>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</si>
  <si>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</si>
  <si>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</si>
  <si>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</si>
  <si>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</si>
  <si>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</si>
  <si>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</si>
  <si>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</si>
  <si>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</si>
  <si>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</si>
  <si>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</si>
  <si>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</si>
  <si>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</si>
  <si>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</si>
  <si>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</si>
  <si>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</si>
  <si>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</si>
  <si>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</si>
  <si>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</si>
  <si>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</si>
  <si>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</si>
  <si>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</si>
  <si>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</si>
  <si>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</si>
  <si>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</si>
  <si>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</si>
  <si>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</si>
  <si>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</si>
  <si>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</si>
  <si>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</si>
  <si>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</si>
  <si>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</si>
  <si>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</si>
  <si>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</si>
  <si>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</si>
  <si>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</si>
  <si>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</si>
  <si>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</si>
  <si>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</si>
  <si>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</si>
  <si>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</si>
  <si>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</si>
  <si>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</si>
  <si>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</si>
  <si>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</si>
  <si>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</si>
  <si>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</si>
  <si>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</si>
  <si>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</si>
  <si>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</si>
  <si>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</si>
  <si>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</si>
  <si>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</si>
  <si>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</si>
  <si>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</si>
  <si>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</si>
  <si>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</si>
  <si>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</si>
  <si>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</si>
  <si>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</si>
  <si>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</si>
  <si>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</si>
  <si>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</si>
  <si>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</si>
  <si>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</si>
  <si>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</si>
  <si>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</si>
  <si>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</si>
  <si>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</si>
  <si>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</si>
  <si>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</si>
  <si>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</si>
  <si>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</si>
  <si>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</si>
  <si>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</si>
  <si>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</si>
  <si>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</si>
  <si>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</si>
  <si>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</si>
  <si>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</si>
  <si>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</si>
  <si>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</si>
  <si>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</si>
  <si>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</si>
  <si>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</si>
  <si>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</si>
  <si>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</si>
  <si>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</si>
  <si>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</si>
  <si>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</si>
  <si>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</si>
  <si>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</si>
  <si>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</si>
  <si>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</si>
  <si>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</si>
  <si>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</si>
  <si>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</si>
  <si>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</si>
  <si>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</si>
  <si>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</si>
  <si>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</si>
  <si>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</si>
  <si>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</si>
  <si>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</si>
  <si>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</si>
  <si>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</si>
  <si>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</si>
  <si>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</si>
  <si>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</si>
  <si>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</si>
  <si>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</si>
  <si>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</si>
  <si>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</si>
  <si>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</si>
  <si>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</si>
  <si>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</si>
  <si>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</si>
  <si>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</si>
  <si>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</si>
  <si>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</si>
  <si>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</si>
  <si>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</si>
  <si>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</si>
  <si>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</si>
  <si>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</si>
  <si>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</si>
  <si>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</si>
  <si>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</si>
  <si>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</si>
  <si>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</si>
  <si>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</si>
  <si>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</si>
  <si>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</si>
  <si>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</si>
  <si>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</si>
  <si>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</si>
  <si>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</si>
  <si>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</si>
  <si>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</si>
  <si>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</si>
  <si>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</si>
  <si>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</si>
  <si>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</si>
  <si>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</si>
  <si>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</si>
  <si>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</si>
  <si>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</si>
  <si>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</si>
  <si>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</si>
  <si>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</si>
  <si>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</si>
  <si>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</si>
  <si>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</si>
  <si>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</si>
  <si>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</si>
  <si>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</si>
  <si>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</si>
  <si>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</si>
  <si>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</si>
  <si>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</si>
  <si>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</si>
  <si>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</si>
  <si>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</si>
  <si>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</si>
  <si>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</si>
  <si>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</si>
  <si>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</si>
  <si>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</si>
  <si>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</si>
  <si>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</si>
  <si>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</si>
  <si>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</si>
  <si>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</si>
  <si>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</si>
  <si>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</si>
  <si>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</si>
  <si>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</si>
  <si>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</si>
  <si>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</si>
  <si>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</si>
  <si>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</si>
  <si>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</si>
  <si>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</si>
  <si>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</si>
  <si>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</si>
  <si>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</si>
  <si>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</si>
  <si>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</si>
  <si>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</si>
  <si>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</si>
  <si>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</si>
  <si>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</si>
  <si>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</si>
  <si>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</si>
  <si>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</si>
  <si>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</si>
  <si>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</si>
  <si>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</si>
  <si>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</si>
  <si>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</si>
  <si>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</si>
  <si>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</si>
  <si>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</si>
  <si>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</si>
  <si>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</si>
  <si>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</si>
  <si>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</si>
  <si>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</si>
  <si>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</si>
  <si>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</si>
  <si>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</si>
  <si>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</si>
  <si>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</si>
  <si>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</si>
  <si>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</si>
  <si>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</si>
  <si>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</si>
  <si>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</si>
  <si>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</si>
  <si>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</si>
  <si>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</si>
  <si>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</si>
  <si>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</si>
  <si>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</si>
  <si>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</si>
  <si>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</si>
  <si>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</si>
  <si>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</si>
  <si>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</si>
  <si>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</si>
  <si>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</si>
  <si>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</si>
  <si>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</si>
  <si>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</si>
  <si>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</si>
  <si>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</si>
  <si>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</si>
  <si>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</si>
  <si>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</si>
  <si>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</si>
  <si>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</si>
  <si>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</si>
  <si>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</si>
  <si>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</si>
  <si>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</si>
  <si>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</si>
  <si>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</si>
  <si>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</si>
  <si>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</si>
  <si>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</si>
  <si>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</si>
  <si>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</si>
  <si>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</si>
  <si>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</si>
  <si>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</si>
  <si>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</si>
  <si>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</si>
  <si>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</si>
  <si>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</si>
  <si>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</si>
  <si>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</si>
  <si>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</si>
  <si>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</si>
  <si>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</si>
  <si>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</si>
  <si>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</si>
  <si>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</si>
  <si>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</si>
  <si>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</si>
  <si>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</si>
  <si>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</si>
  <si>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</si>
  <si>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</si>
  <si>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</si>
  <si>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</si>
  <si>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</si>
  <si>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</si>
  <si>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</si>
  <si>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</si>
  <si>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</si>
  <si>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</si>
  <si>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</si>
  <si>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</si>
  <si>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</si>
  <si>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</si>
  <si>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</si>
  <si>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</si>
  <si>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</si>
  <si>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</si>
  <si>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</si>
  <si>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</si>
  <si>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</si>
  <si>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</si>
  <si>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</si>
  <si>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</si>
  <si>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</si>
  <si>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</si>
  <si>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</si>
  <si>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</si>
  <si>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</si>
  <si>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</si>
  <si>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</si>
  <si>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</si>
  <si>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</si>
  <si>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</si>
  <si>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</si>
  <si>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</si>
  <si>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</si>
  <si>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</si>
  <si>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</si>
  <si>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</si>
  <si>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</si>
  <si>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</si>
  <si>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</si>
  <si>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</si>
  <si>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</si>
  <si>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</si>
  <si>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</si>
  <si>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</si>
  <si>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</si>
  <si>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</si>
  <si>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</si>
  <si>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</si>
  <si>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</si>
  <si>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</si>
  <si>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</si>
  <si>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</si>
  <si>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</si>
  <si>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</si>
  <si>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</si>
  <si>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</si>
  <si>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</si>
  <si>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</si>
  <si>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</si>
  <si>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</si>
  <si>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</si>
  <si>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</si>
  <si>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</si>
  <si>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</si>
  <si>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</si>
  <si>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</si>
  <si>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</si>
  <si>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</si>
  <si>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</si>
  <si>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</si>
  <si>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</si>
  <si>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</si>
  <si>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</si>
  <si>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</si>
  <si>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</si>
  <si>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</si>
  <si>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</si>
  <si>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</si>
  <si>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</si>
  <si>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</si>
  <si>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</si>
  <si>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</si>
  <si>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</si>
  <si>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</si>
  <si>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</si>
  <si>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</si>
  <si>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</si>
  <si>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</si>
  <si>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</si>
  <si>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</si>
  <si>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</si>
  <si>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</si>
  <si>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</si>
  <si>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</si>
  <si>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</si>
  <si>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</si>
  <si>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</si>
  <si>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</si>
  <si>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</si>
  <si>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</si>
  <si>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</si>
  <si>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</si>
  <si>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</si>
  <si>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</si>
  <si>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</si>
  <si>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</si>
  <si>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</si>
  <si>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</si>
  <si>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</si>
  <si>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</si>
  <si>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</si>
  <si>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</si>
  <si>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</si>
  <si>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</si>
  <si>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</si>
  <si>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</si>
  <si>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</si>
  <si>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</si>
  <si>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</si>
  <si>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</si>
  <si>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</si>
  <si>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</si>
  <si>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</si>
  <si>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</si>
  <si>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</si>
  <si>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</si>
  <si>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</si>
  <si>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</si>
  <si>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</si>
  <si>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</si>
  <si>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</si>
  <si>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</si>
  <si>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</si>
  <si>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</si>
  <si>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</si>
  <si>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</si>
  <si>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</si>
  <si>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</si>
  <si>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</si>
  <si>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</si>
  <si>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</si>
  <si>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</si>
  <si>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</si>
  <si>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</si>
  <si>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</si>
  <si>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</si>
  <si>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</si>
  <si>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</si>
  <si>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</si>
  <si>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</si>
  <si>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</si>
  <si>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</si>
  <si>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</si>
  <si>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</si>
  <si>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</si>
  <si>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</si>
  <si>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</si>
  <si>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</si>
  <si>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</si>
  <si>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</si>
  <si>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</si>
  <si>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</si>
  <si>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</si>
  <si>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</si>
  <si>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</si>
  <si>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</si>
  <si>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</si>
  <si>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</si>
  <si>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</si>
  <si>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</si>
  <si>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</si>
  <si>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</si>
  <si>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</si>
  <si>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</si>
  <si>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</si>
  <si>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</si>
  <si>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</si>
  <si>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</si>
  <si>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</si>
  <si>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</si>
  <si>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</si>
  <si>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</si>
  <si>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</si>
  <si>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</si>
  <si>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</si>
  <si>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</si>
  <si>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</si>
  <si>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</si>
  <si>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</si>
  <si>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</si>
  <si>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</si>
  <si>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</si>
  <si>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</si>
  <si>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</si>
  <si>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</si>
  <si>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</si>
  <si>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</si>
  <si>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</si>
  <si>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</si>
  <si>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</si>
  <si>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</si>
  <si>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</si>
  <si>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</si>
  <si>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</si>
  <si>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</si>
  <si>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</si>
  <si>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</si>
  <si>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</si>
  <si>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</si>
  <si>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</si>
  <si>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</si>
  <si>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</si>
  <si>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</si>
  <si>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</si>
  <si>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</si>
  <si>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</si>
  <si>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</si>
  <si>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</si>
  <si>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</si>
  <si>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</si>
  <si>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</si>
  <si>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</si>
  <si>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</si>
  <si>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</si>
  <si>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</si>
  <si>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</si>
  <si>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</si>
  <si>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</si>
  <si>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</si>
  <si>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</si>
  <si>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</si>
  <si>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</si>
  <si>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</si>
  <si>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</si>
  <si>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</si>
  <si>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</si>
  <si>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</si>
  <si>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</si>
  <si>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</si>
  <si>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</si>
  <si>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</si>
  <si>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</si>
  <si>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</si>
  <si>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</si>
  <si>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</si>
  <si>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</si>
  <si>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</si>
  <si>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</si>
  <si>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</si>
  <si>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</si>
  <si>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</si>
  <si>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</si>
  <si>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</si>
  <si>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</si>
  <si>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</si>
  <si>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</si>
  <si>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</si>
  <si>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</si>
  <si>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</si>
  <si>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</si>
  <si>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</si>
  <si>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</si>
  <si>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</si>
  <si>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</si>
  <si>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</si>
  <si>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</si>
  <si>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</si>
  <si>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</si>
  <si>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</si>
  <si>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</si>
  <si>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</si>
  <si>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</si>
  <si>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</si>
  <si>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</si>
  <si>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</si>
  <si>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</si>
  <si>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</si>
  <si>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</si>
  <si>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</si>
  <si>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</si>
  <si>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</si>
  <si>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</si>
  <si>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</si>
  <si>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</si>
  <si>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</si>
  <si>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</si>
  <si>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</si>
  <si>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</si>
  <si>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</si>
  <si>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</si>
  <si>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</si>
  <si>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</si>
  <si>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</si>
  <si>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</si>
  <si>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</si>
  <si>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</si>
  <si>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</si>
  <si>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</si>
  <si>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</si>
  <si>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</si>
  <si>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</si>
  <si>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</si>
  <si>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</si>
  <si>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</si>
  <si>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</si>
  <si>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</si>
  <si>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</si>
  <si>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</si>
  <si>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</si>
  <si>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</si>
  <si>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</si>
  <si>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</si>
  <si>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</si>
  <si>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</si>
  <si>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</si>
  <si>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</si>
  <si>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</si>
  <si>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</si>
  <si>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</si>
  <si>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</si>
  <si>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</si>
  <si>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</si>
  <si>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</si>
  <si>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</si>
  <si>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</si>
  <si>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</si>
  <si>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</si>
  <si>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</si>
  <si>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</si>
  <si>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</si>
  <si>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</si>
  <si>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</si>
  <si>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</si>
  <si>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</si>
  <si>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</si>
  <si>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</si>
  <si>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</si>
  <si>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</si>
  <si>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</si>
  <si>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</si>
  <si>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</si>
  <si>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</si>
  <si>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</si>
  <si>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</si>
  <si>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</si>
  <si>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</si>
  <si>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</si>
  <si>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</si>
  <si>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</si>
  <si>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</si>
  <si>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</si>
  <si>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</si>
  <si>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</si>
  <si>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</si>
  <si>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</si>
  <si>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</si>
  <si>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</si>
  <si>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</si>
  <si>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</si>
  <si>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</si>
  <si>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</si>
  <si>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</si>
  <si>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</si>
  <si>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</si>
  <si>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</si>
  <si>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</si>
  <si>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</si>
  <si>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</si>
  <si>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</si>
  <si>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</si>
  <si>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</si>
  <si>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</si>
  <si>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</si>
  <si>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</si>
  <si>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</si>
  <si>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</si>
  <si>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</si>
  <si>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</si>
  <si>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</si>
  <si>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</si>
  <si>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</si>
  <si>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</si>
  <si>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</si>
  <si>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</si>
  <si>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</si>
  <si>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</si>
  <si>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</si>
  <si>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</si>
  <si>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</si>
  <si>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</si>
  <si>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</si>
  <si>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</si>
  <si>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</si>
  <si>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</si>
  <si>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</si>
  <si>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</si>
  <si>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</si>
  <si>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</si>
  <si>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</si>
  <si>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</si>
  <si>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</si>
  <si>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</si>
  <si>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</si>
  <si>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</si>
  <si>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</si>
  <si>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</si>
  <si>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</si>
  <si>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</si>
  <si>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</si>
  <si>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</si>
  <si>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</si>
  <si>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</si>
  <si>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</si>
  <si>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</si>
  <si>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</si>
  <si>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</si>
  <si>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</si>
  <si>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</si>
  <si>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</si>
  <si>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</si>
  <si>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</si>
  <si>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</si>
  <si>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</si>
  <si>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</si>
  <si>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</si>
  <si>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</si>
  <si>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</si>
  <si>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</si>
  <si>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</si>
  <si>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</si>
  <si>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</si>
  <si>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</si>
  <si>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</si>
  <si>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</si>
  <si>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</si>
  <si>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</si>
  <si>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</si>
  <si>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</si>
  <si>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</si>
  <si>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</si>
  <si>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</si>
  <si>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</si>
  <si>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</si>
  <si>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</si>
  <si>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</si>
  <si>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</si>
  <si>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</si>
  <si>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</si>
  <si>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</si>
  <si>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</si>
  <si>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</si>
  <si>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</si>
  <si>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</si>
  <si>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</si>
  <si>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</si>
  <si>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</si>
  <si>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</si>
  <si>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</si>
  <si>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</si>
  <si>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</si>
  <si>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</si>
  <si>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</si>
  <si>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</si>
  <si>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</si>
  <si>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</si>
  <si>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</si>
  <si>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</si>
  <si>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</si>
  <si>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</si>
  <si>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</si>
  <si>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</si>
  <si>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</si>
  <si>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</si>
  <si>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</si>
  <si>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</si>
  <si>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</si>
  <si>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</si>
  <si>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</si>
  <si>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</si>
  <si>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</si>
  <si>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</si>
  <si>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</si>
  <si>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</si>
  <si>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</si>
  <si>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</si>
  <si>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</si>
  <si>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</si>
  <si>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</si>
  <si>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</si>
  <si>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</si>
  <si>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</si>
  <si>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</si>
  <si>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</si>
  <si>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</si>
  <si>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</si>
  <si>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</si>
  <si>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</si>
  <si>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</si>
  <si>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</si>
  <si>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</si>
  <si>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</si>
  <si>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</si>
  <si>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</si>
  <si>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</si>
  <si>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</si>
  <si>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</si>
  <si>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</si>
  <si>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</si>
  <si>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</si>
  <si>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</si>
  <si>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</si>
  <si>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</si>
  <si>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</si>
  <si>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</si>
  <si>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</si>
  <si>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</si>
  <si>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</si>
  <si>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</si>
  <si>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</si>
  <si>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</si>
  <si>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</si>
  <si>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</si>
  <si>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</si>
  <si>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</si>
  <si>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</si>
  <si>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</si>
  <si>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</si>
  <si>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</si>
  <si>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</si>
  <si>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</si>
  <si>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</si>
  <si>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</si>
  <si>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</si>
  <si>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</si>
  <si>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</si>
  <si>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</si>
  <si>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</si>
  <si>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</si>
  <si>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</si>
  <si>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</si>
  <si>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</si>
  <si>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</si>
  <si>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</si>
  <si>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</si>
  <si>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</si>
  <si>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</si>
  <si>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</si>
  <si>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</si>
  <si>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</si>
  <si>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</si>
  <si>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</si>
  <si>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</si>
  <si>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</si>
  <si>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</si>
  <si>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</si>
  <si>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</si>
  <si>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</si>
  <si>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</si>
  <si>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</si>
  <si>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</si>
  <si>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</si>
  <si>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</si>
  <si>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</si>
  <si>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</si>
  <si>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</si>
  <si>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</si>
  <si>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</si>
  <si>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</si>
  <si>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</si>
  <si>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</si>
  <si>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</si>
  <si>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</si>
  <si>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</si>
  <si>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</si>
  <si>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</si>
  <si>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</si>
  <si>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</si>
  <si>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</si>
  <si>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</si>
  <si>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</si>
  <si>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</si>
  <si>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</si>
  <si>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</si>
  <si>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</si>
  <si>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</si>
  <si>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</si>
  <si>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</si>
  <si>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</si>
  <si>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</si>
  <si>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</si>
  <si>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</si>
  <si>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</si>
  <si>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</si>
  <si>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</si>
  <si>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</si>
  <si>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</si>
  <si>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</si>
  <si>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</si>
  <si>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</si>
  <si>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</si>
  <si>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</si>
  <si>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</si>
  <si>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</si>
  <si>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</si>
  <si>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</si>
  <si>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</si>
  <si>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</si>
  <si>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</si>
  <si>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</si>
  <si>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</si>
  <si>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</si>
  <si>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</si>
  <si>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</si>
  <si>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</si>
  <si>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</si>
  <si>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</si>
  <si>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</si>
  <si>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</si>
  <si>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</si>
  <si>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</si>
  <si>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</si>
  <si>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</si>
  <si>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</si>
  <si>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</si>
  <si>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</si>
  <si>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</si>
  <si>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</si>
  <si>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</si>
  <si>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</si>
  <si>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</si>
  <si>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</si>
  <si>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</si>
  <si>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</si>
  <si>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</si>
  <si>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</si>
  <si>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</si>
  <si>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</si>
  <si>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</si>
  <si>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</si>
  <si>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</si>
  <si>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</si>
  <si>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</si>
  <si>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</si>
  <si>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</si>
  <si>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</si>
  <si>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</si>
  <si>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</si>
  <si>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</si>
  <si>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</si>
  <si>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</si>
  <si>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</si>
  <si>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</si>
  <si>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</si>
  <si>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</si>
  <si>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</si>
  <si>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</si>
  <si>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</si>
  <si>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</si>
  <si>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</si>
  <si>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</si>
  <si>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</si>
  <si>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</si>
  <si>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</si>
  <si>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</si>
  <si>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</si>
  <si>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</si>
  <si>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</si>
  <si>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</si>
  <si>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</si>
  <si>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</si>
  <si>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</si>
  <si>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</si>
  <si>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</si>
  <si>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</si>
  <si>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</si>
  <si>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</si>
  <si>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</si>
  <si>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</si>
  <si>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</si>
  <si>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</si>
  <si>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</si>
  <si>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</si>
  <si>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</si>
  <si>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</si>
  <si>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</si>
  <si>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</si>
  <si>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</si>
  <si>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</si>
  <si>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</si>
  <si>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</si>
  <si>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</si>
  <si>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</si>
  <si>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</si>
  <si>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</si>
  <si>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</si>
  <si>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</si>
  <si>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</si>
  <si>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</si>
  <si>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</si>
  <si>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</si>
  <si>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</si>
  <si>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</si>
  <si>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</si>
  <si>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</si>
  <si>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</si>
  <si>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</si>
  <si>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</si>
  <si>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</si>
  <si>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</si>
  <si>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</si>
  <si>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</si>
  <si>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</si>
  <si>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</si>
  <si>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</si>
  <si>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</si>
  <si>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</si>
  <si>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</si>
  <si>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</si>
  <si>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</si>
  <si>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</si>
  <si>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</si>
  <si>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</si>
  <si>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</si>
  <si>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</si>
  <si>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</si>
  <si>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</si>
  <si>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</si>
  <si>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</si>
  <si>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</si>
  <si>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</si>
  <si>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</si>
  <si>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</si>
  <si>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</si>
  <si>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</si>
  <si>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</si>
  <si>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</si>
  <si>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</si>
  <si>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</si>
  <si>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</si>
  <si>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</si>
  <si>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</si>
  <si>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</si>
  <si>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</si>
  <si>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</si>
  <si>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</si>
  <si>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</si>
  <si>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</si>
  <si>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</si>
  <si>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</si>
  <si>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</si>
  <si>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</si>
  <si>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</si>
  <si>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</si>
  <si>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</si>
  <si>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</si>
  <si>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</si>
  <si>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</si>
  <si>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</si>
  <si>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</si>
  <si>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</si>
  <si>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</si>
  <si>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</si>
  <si>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</si>
  <si>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</si>
  <si>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</si>
  <si>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</si>
  <si>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</si>
  <si>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</si>
  <si>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</si>
  <si>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</si>
  <si>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</si>
  <si>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</si>
  <si>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</si>
  <si>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</si>
  <si>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</si>
  <si>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</si>
  <si>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</si>
  <si>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</si>
  <si>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</si>
  <si>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</si>
  <si>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</si>
  <si>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</si>
  <si>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</si>
  <si>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</si>
  <si>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</si>
  <si>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</si>
  <si>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</si>
  <si>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</si>
  <si>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</si>
  <si>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</si>
  <si>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</si>
  <si>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</si>
  <si>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</si>
  <si>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</si>
  <si>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</si>
  <si>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</si>
  <si>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</si>
  <si>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</si>
  <si>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</si>
  <si>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</si>
  <si>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</si>
  <si>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</si>
  <si>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</si>
  <si>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</si>
  <si>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</si>
  <si>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</si>
  <si>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</si>
  <si>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</si>
  <si>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</si>
  <si>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</si>
  <si>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</si>
  <si>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</si>
  <si>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</si>
  <si>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</si>
  <si>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</si>
  <si>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</si>
  <si>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</si>
  <si>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</si>
  <si>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</si>
  <si>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</si>
  <si>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</si>
  <si>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</si>
  <si>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</si>
  <si>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</si>
  <si>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</si>
  <si>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</si>
  <si>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</si>
  <si>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</si>
  <si>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</si>
  <si>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</si>
  <si>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</si>
  <si>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</si>
  <si>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</si>
  <si>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</si>
  <si>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</si>
  <si>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</si>
  <si>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</si>
  <si>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</si>
  <si>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</si>
  <si>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</si>
  <si>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</si>
  <si>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</si>
  <si>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</si>
  <si>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</si>
  <si>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</si>
  <si>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</si>
  <si>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</si>
  <si>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</si>
  <si>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</si>
  <si>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</si>
  <si>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</si>
  <si>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</si>
  <si>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</si>
  <si>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</si>
  <si>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</si>
  <si>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</si>
  <si>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</si>
  <si>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</si>
  <si>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</si>
  <si>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</si>
  <si>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</si>
  <si>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</si>
  <si>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</si>
  <si>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</si>
  <si>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</si>
  <si>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</si>
  <si>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</si>
  <si>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</si>
  <si>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</si>
  <si>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</si>
  <si>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</si>
  <si>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</si>
  <si>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</si>
  <si>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</si>
  <si>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</si>
  <si>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</si>
  <si>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</si>
  <si>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</si>
  <si>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</si>
  <si>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</si>
  <si>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</si>
  <si>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</si>
  <si>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</si>
  <si>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</si>
  <si>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</si>
  <si>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</si>
  <si>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</si>
  <si>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</si>
  <si>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</si>
  <si>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</si>
  <si>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</si>
  <si>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</si>
  <si>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</si>
  <si>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</si>
  <si>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</si>
  <si>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</si>
  <si>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</si>
  <si>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</si>
  <si>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</si>
  <si>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</si>
  <si>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</si>
  <si>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</si>
  <si>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</si>
  <si>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</si>
  <si>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</si>
  <si>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</si>
  <si>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</si>
  <si>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</si>
  <si>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</si>
  <si>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</si>
  <si>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</si>
  <si>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</si>
  <si>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</si>
  <si>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</si>
  <si>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</si>
  <si>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</si>
  <si>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</si>
  <si>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</si>
  <si>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</si>
  <si>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</si>
  <si>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</si>
  <si>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</si>
  <si>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</si>
  <si>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</si>
  <si>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</si>
  <si>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</si>
  <si>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</si>
  <si>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</si>
  <si>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</si>
  <si>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</si>
  <si>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</si>
  <si>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</si>
  <si>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</si>
  <si>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</si>
  <si>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</si>
  <si>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</si>
  <si>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</si>
  <si>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</si>
  <si>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</si>
  <si>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</si>
  <si>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</si>
  <si>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</si>
  <si>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</si>
  <si>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</si>
  <si>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</si>
  <si>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</si>
  <si>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</si>
  <si>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</si>
  <si>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</si>
  <si>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</si>
  <si>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</si>
  <si>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</si>
  <si>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</si>
  <si>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</si>
  <si>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</si>
  <si>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</si>
  <si>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</si>
  <si>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</si>
  <si>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</si>
  <si>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</si>
  <si>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</si>
  <si>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</si>
  <si>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</si>
  <si>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</si>
  <si>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</si>
  <si>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</si>
  <si>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</si>
  <si>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</si>
  <si>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</si>
  <si>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</si>
  <si>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</si>
  <si>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</si>
  <si>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</si>
  <si>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</si>
  <si>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</si>
  <si>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</si>
  <si>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</si>
  <si>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</si>
  <si>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</si>
  <si>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</si>
  <si>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</si>
  <si>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</si>
  <si>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</si>
  <si>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</si>
  <si>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</si>
  <si>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</si>
  <si>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</si>
  <si>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</si>
  <si>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</si>
  <si>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</si>
  <si>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</si>
  <si>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</si>
  <si>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</si>
  <si>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</si>
  <si>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</si>
  <si>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</si>
  <si>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</si>
  <si>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</si>
  <si>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</si>
  <si>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</si>
  <si>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</si>
  <si>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</si>
  <si>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</si>
  <si>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</si>
  <si>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</si>
  <si>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</si>
  <si>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</si>
  <si>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</si>
  <si>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</si>
  <si>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</si>
  <si>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</si>
  <si>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</si>
  <si>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</si>
  <si>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</si>
  <si>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</si>
  <si>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</si>
  <si>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</si>
  <si>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</si>
  <si>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</si>
  <si>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</si>
  <si>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</si>
  <si>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</si>
  <si>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</si>
  <si>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</si>
  <si>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</si>
  <si>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</si>
  <si>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</si>
  <si>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</si>
  <si>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</si>
  <si>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</si>
  <si>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</si>
  <si>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</si>
  <si>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</si>
  <si>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</si>
  <si>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</si>
  <si>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</si>
  <si>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</si>
  <si>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</si>
  <si>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</si>
  <si>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</si>
  <si>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</si>
  <si>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</si>
  <si>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</si>
  <si>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</si>
  <si>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</si>
  <si>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</si>
  <si>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</si>
  <si>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</si>
  <si>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</si>
  <si>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</si>
  <si>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</si>
  <si>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</si>
  <si>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</si>
  <si>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</si>
  <si>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</si>
  <si>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</si>
  <si>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</si>
  <si>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</si>
  <si>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</si>
  <si>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</si>
  <si>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</si>
  <si>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</si>
  <si>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</si>
  <si>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</si>
  <si>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</si>
  <si>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</si>
  <si>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</si>
  <si>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</si>
  <si>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</si>
  <si>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</si>
  <si>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</si>
  <si>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</si>
  <si>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</si>
  <si>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</si>
  <si>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</si>
  <si>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</si>
  <si>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</si>
  <si>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</si>
  <si>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</si>
  <si>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</si>
  <si>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</si>
  <si>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</si>
  <si>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</si>
  <si>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</si>
  <si>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</si>
  <si>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</si>
  <si>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</si>
  <si>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</si>
  <si>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</si>
  <si>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</si>
  <si>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</si>
  <si>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</si>
  <si>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</si>
  <si>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</si>
  <si>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</si>
  <si>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</si>
  <si>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</si>
  <si>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</si>
  <si>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</si>
  <si>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</si>
  <si>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</si>
  <si>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</si>
  <si>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</si>
  <si>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</si>
  <si>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</si>
  <si>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</si>
  <si>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</si>
  <si>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</si>
  <si>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</si>
  <si>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</si>
  <si>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</si>
  <si>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</si>
  <si>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</si>
  <si>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</si>
  <si>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</si>
  <si>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</si>
  <si>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</si>
  <si>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</si>
  <si>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</si>
  <si>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</si>
  <si>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</si>
  <si>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</si>
  <si>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</si>
  <si>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</si>
  <si>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</si>
  <si>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</si>
  <si>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</si>
  <si>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</si>
  <si>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</si>
  <si>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</si>
  <si>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</si>
  <si>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</si>
  <si>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</si>
  <si>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</si>
  <si>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</si>
  <si>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</si>
  <si>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</si>
  <si>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</si>
  <si>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</si>
  <si>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</si>
  <si>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</si>
  <si>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</si>
  <si>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</si>
  <si>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</si>
  <si>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</si>
  <si>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</si>
  <si>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</si>
  <si>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</si>
  <si>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</si>
  <si>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</si>
  <si>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</si>
  <si>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</si>
  <si>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</si>
  <si>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</si>
  <si>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</si>
  <si>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</si>
  <si>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</si>
  <si>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</si>
  <si>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</si>
  <si>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</si>
  <si>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</si>
  <si>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</si>
  <si>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</si>
  <si>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</si>
  <si>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</si>
  <si>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</si>
  <si>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</si>
  <si>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</si>
  <si>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</si>
  <si>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</si>
  <si>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</si>
  <si>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</si>
  <si>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</si>
  <si>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</si>
  <si>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</si>
  <si>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</si>
  <si>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</si>
  <si>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</si>
  <si>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</si>
  <si>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</si>
  <si>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</si>
  <si>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</si>
  <si>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</si>
  <si>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</si>
  <si>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</si>
  <si>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</si>
  <si>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</si>
  <si>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</si>
  <si>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</si>
  <si>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</si>
  <si>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</si>
  <si>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</si>
  <si>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</si>
  <si>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</si>
  <si>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</si>
  <si>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</si>
  <si>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</si>
  <si>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</si>
  <si>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</si>
  <si>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</si>
  <si>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</si>
  <si>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</si>
  <si>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</si>
  <si>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</si>
  <si>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</si>
  <si>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</si>
  <si>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</si>
  <si>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</si>
  <si>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</si>
  <si>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</si>
  <si>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</si>
  <si>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</si>
  <si>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</si>
  <si>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</si>
  <si>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</si>
  <si>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</si>
  <si>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</si>
  <si>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</si>
  <si>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</si>
  <si>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</si>
  <si>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</si>
  <si>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</si>
  <si>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</si>
  <si>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</si>
  <si>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</si>
  <si>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</si>
  <si>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</si>
  <si>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</si>
  <si>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</si>
  <si>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</si>
  <si>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</si>
  <si>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</si>
  <si>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</si>
  <si>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</si>
  <si>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</si>
  <si>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</si>
  <si>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</si>
  <si>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</si>
  <si>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</si>
  <si>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</si>
  <si>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</si>
  <si>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</si>
  <si>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</si>
  <si>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</si>
  <si>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</si>
  <si>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</si>
  <si>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</si>
  <si>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</si>
  <si>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</si>
  <si>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</si>
  <si>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</si>
  <si>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</si>
  <si>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</si>
  <si>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</si>
  <si>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</si>
  <si>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</si>
  <si>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</si>
  <si>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</si>
  <si>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</si>
  <si>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</si>
  <si>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</si>
  <si>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</si>
  <si>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</si>
  <si>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</si>
  <si>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</si>
  <si>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</si>
  <si>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</si>
  <si>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</si>
  <si>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</si>
  <si>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</si>
  <si>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</si>
  <si>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</si>
  <si>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</si>
  <si>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</si>
  <si>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</si>
  <si>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</si>
  <si>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</si>
  <si>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</si>
  <si>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</si>
  <si>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</si>
  <si>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</si>
  <si>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</si>
  <si>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</si>
  <si>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</si>
  <si>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</si>
  <si>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</si>
  <si>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</si>
  <si>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</si>
  <si>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</si>
  <si>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</si>
  <si>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</si>
  <si>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</si>
  <si>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</si>
  <si>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</si>
  <si>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</si>
  <si>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</si>
  <si>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</si>
  <si>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</si>
  <si>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</si>
  <si>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</si>
  <si>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</si>
  <si>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</si>
  <si>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</si>
  <si>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</si>
  <si>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</si>
  <si>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</si>
  <si>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</si>
  <si>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</si>
  <si>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</si>
  <si>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</si>
  <si>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</si>
  <si>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</si>
  <si>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</si>
  <si>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</si>
  <si>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</si>
  <si>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</si>
  <si>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</si>
  <si>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</si>
  <si>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</si>
  <si>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</si>
  <si>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</si>
  <si>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</si>
  <si>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</si>
  <si>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</si>
  <si>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</si>
  <si>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</si>
  <si>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</si>
  <si>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</si>
  <si>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</si>
  <si>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</si>
  <si>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</si>
  <si>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</si>
  <si>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</si>
  <si>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</si>
  <si>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</si>
  <si>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</si>
  <si>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</si>
  <si>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</si>
  <si>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</si>
  <si>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</si>
  <si>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</si>
  <si>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</si>
  <si>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</si>
  <si>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</si>
  <si>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</si>
  <si>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</si>
  <si>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</si>
  <si>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</si>
  <si>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</si>
  <si>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</si>
  <si>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</si>
  <si>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</si>
  <si>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</si>
  <si>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</si>
  <si>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</si>
  <si>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</si>
  <si>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</si>
  <si>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</si>
  <si>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</si>
  <si>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</si>
  <si>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</si>
  <si>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</si>
  <si>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</si>
  <si>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</si>
  <si>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</si>
  <si>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</si>
  <si>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</si>
  <si>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</si>
  <si>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</si>
  <si>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</si>
  <si>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</si>
  <si>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</si>
  <si>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</si>
  <si>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</si>
  <si>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</si>
  <si>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</si>
  <si>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</si>
  <si>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</si>
  <si>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</si>
  <si>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</si>
  <si>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</si>
  <si>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</si>
  <si>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</si>
  <si>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</si>
  <si>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</si>
  <si>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</si>
  <si>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</si>
  <si>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</si>
  <si>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</si>
  <si>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</si>
  <si>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</si>
  <si>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</si>
  <si>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</si>
  <si>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</si>
  <si>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</si>
  <si>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</si>
  <si>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</si>
  <si>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</si>
  <si>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</si>
  <si>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</si>
  <si>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</si>
  <si>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</si>
  <si>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</si>
  <si>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</si>
  <si>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</si>
  <si>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</si>
  <si>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</si>
  <si>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</si>
  <si>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</si>
  <si>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</si>
  <si>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</si>
  <si>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</si>
  <si>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</si>
  <si>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Atenicón a la Primera Infancia y las directrices establecidas por el ICBF, en armonía con la Política de Estado para el Desarrollo Integral de la Primera Infancia de Cero a Siempre.
Prestar los servicios de educación inicial en el marco de la atención integral en medio familia -DIMF- , de conformidad con el Manual Operativo de la Modalidad familiar, el Lineamiento Técnico para la Atenicón a la Primera Infancia y las directrices establecidas por el ICBF, en armonía con la Política de Estado para el Desarrollo Integral de la Primera Infancia de Cero a Siempre.</t>
  </si>
  <si>
    <t>001</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</si>
  <si>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</si>
  <si>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DIANA PATRICIA FERNANDEZ MEJIA</t>
  </si>
  <si>
    <t>CALLE 37 25 67</t>
  </si>
  <si>
    <t>3001342</t>
  </si>
  <si>
    <t>fian-13@hotmail.com</t>
  </si>
  <si>
    <t>INSTITUCION EDUCATIVA EL CASTILLO</t>
  </si>
  <si>
    <t>401</t>
  </si>
  <si>
    <t>273</t>
  </si>
  <si>
    <t>106</t>
  </si>
  <si>
    <t>Prestación del servicio para la educación inicial en el marco de la atención integral a los niños y niñas menores de 5 años, con actividades relacionadas a la primera infancia, mediante los lineamientos vigentes afines al icbf, en los programas de primera infancia con actividades pedagogicas educativas, alimentarias y psicosociales en Institucion Edicativa El Castillo de San Bernardo del Viento Córdoba</t>
  </si>
  <si>
    <t>2021-23-10000809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</si>
</sst>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9" zoomScale="70" zoomScaleNormal="7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220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802021821</v>
      </c>
      <c r="C20" s="5"/>
      <c r="D20" s="73"/>
      <c r="E20" s="5"/>
      <c r="F20" s="5"/>
      <c r="G20" s="5"/>
      <c r="H20" s="186"/>
      <c r="I20" s="149" t="s">
        <v>220</v>
      </c>
      <c r="J20" s="150" t="s">
        <v>510</v>
      </c>
      <c r="K20" s="151">
        <v>2383435953</v>
      </c>
      <c r="L20" s="152"/>
      <c r="M20" s="152">
        <v>44561</v>
      </c>
      <c r="N20" s="135">
        <f>+(M20-L20)/30</f>
        <v>1485.3666666666666</v>
      </c>
      <c r="O20" s="138"/>
      <c r="U20" s="134"/>
      <c r="V20" s="105">
        <f ca="1">NOW()</f>
        <v>44194.531500810182</v>
      </c>
      <c r="W20" s="105">
        <f ca="1">NOW()</f>
        <v>44194.531500810182</v>
      </c>
    </row>
    <row r="21" spans="1:23" ht="30" customHeight="1" outlineLevel="1" x14ac:dyDescent="0.25">
      <c r="A21" s="9"/>
      <c r="B21" s="71"/>
      <c r="C21" s="5"/>
      <c r="D21" s="5"/>
      <c r="E21" s="5"/>
      <c r="F21" s="5"/>
      <c r="G21" s="5"/>
      <c r="H21" s="70"/>
      <c r="I21" s="149" t="s">
        <v>220</v>
      </c>
      <c r="J21" s="150" t="s">
        <v>497</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INSTITUCION ANTONIO NARIÑO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2683</v>
      </c>
      <c r="C48" s="112" t="s">
        <v>32</v>
      </c>
      <c r="D48" s="110" t="s">
        <v>2677</v>
      </c>
      <c r="E48" s="145">
        <v>41518</v>
      </c>
      <c r="F48" s="145">
        <v>42735</v>
      </c>
      <c r="G48" s="160">
        <f>IF(AND(E48&lt;&gt;"",F48&lt;&gt;""),((F48-E48)/30),"")</f>
        <v>40.56666666666667</v>
      </c>
      <c r="H48" s="114" t="s">
        <v>2687</v>
      </c>
      <c r="I48" s="113" t="s">
        <v>220</v>
      </c>
      <c r="J48" s="113" t="s">
        <v>510</v>
      </c>
      <c r="K48" s="116">
        <v>22550200</v>
      </c>
      <c r="L48" s="115" t="s">
        <v>1148</v>
      </c>
      <c r="M48" s="117">
        <v>1</v>
      </c>
      <c r="N48" s="115" t="s">
        <v>27</v>
      </c>
      <c r="O48" s="115" t="s">
        <v>1148</v>
      </c>
      <c r="P48" s="78"/>
    </row>
    <row r="49" spans="1:16" s="6" customFormat="1" ht="24.75" customHeight="1" x14ac:dyDescent="0.25">
      <c r="A49" s="143">
        <v>2</v>
      </c>
      <c r="B49" s="111" t="s">
        <v>2664</v>
      </c>
      <c r="C49" s="112" t="s">
        <v>31</v>
      </c>
      <c r="D49" s="110" t="s">
        <v>2684</v>
      </c>
      <c r="E49" s="145">
        <v>43084</v>
      </c>
      <c r="F49" s="145">
        <v>43404</v>
      </c>
      <c r="G49" s="160">
        <f t="shared" ref="G49:G50" si="2">IF(AND(E49&lt;&gt;"",F49&lt;&gt;""),((F49-E49)/30),"")</f>
        <v>10.666666666666666</v>
      </c>
      <c r="H49" s="114" t="s">
        <v>2678</v>
      </c>
      <c r="I49" s="113" t="s">
        <v>220</v>
      </c>
      <c r="J49" s="121" t="s">
        <v>497</v>
      </c>
      <c r="K49" s="116">
        <v>4198870085</v>
      </c>
      <c r="L49" s="115" t="s">
        <v>1148</v>
      </c>
      <c r="M49" s="117">
        <v>1</v>
      </c>
      <c r="N49" s="115" t="s">
        <v>27</v>
      </c>
      <c r="O49" s="115" t="s">
        <v>1148</v>
      </c>
      <c r="P49" s="78"/>
    </row>
    <row r="50" spans="1:16" s="6" customFormat="1" ht="24.75" customHeight="1" x14ac:dyDescent="0.25">
      <c r="A50" s="143">
        <v>3</v>
      </c>
      <c r="B50" s="111" t="s">
        <v>2664</v>
      </c>
      <c r="C50" s="112" t="s">
        <v>31</v>
      </c>
      <c r="D50" s="110" t="s">
        <v>2685</v>
      </c>
      <c r="E50" s="145">
        <v>43405</v>
      </c>
      <c r="F50" s="145">
        <v>43434</v>
      </c>
      <c r="G50" s="160">
        <f t="shared" si="2"/>
        <v>0.96666666666666667</v>
      </c>
      <c r="H50" s="119" t="s">
        <v>2678</v>
      </c>
      <c r="I50" s="113" t="s">
        <v>220</v>
      </c>
      <c r="J50" s="121" t="s">
        <v>497</v>
      </c>
      <c r="K50" s="116">
        <v>461259010.31999999</v>
      </c>
      <c r="L50" s="115" t="s">
        <v>1148</v>
      </c>
      <c r="M50" s="117">
        <v>1</v>
      </c>
      <c r="N50" s="115" t="s">
        <v>27</v>
      </c>
      <c r="O50" s="115" t="s">
        <v>1148</v>
      </c>
      <c r="P50" s="78"/>
    </row>
    <row r="51" spans="1:16" s="6" customFormat="1" ht="24.75" customHeight="1" outlineLevel="1" x14ac:dyDescent="0.25">
      <c r="A51" s="143">
        <v>4</v>
      </c>
      <c r="B51" s="111" t="s">
        <v>2664</v>
      </c>
      <c r="C51" s="112" t="s">
        <v>31</v>
      </c>
      <c r="D51" s="110" t="s">
        <v>2686</v>
      </c>
      <c r="E51" s="145">
        <v>43497</v>
      </c>
      <c r="F51" s="145">
        <v>43822</v>
      </c>
      <c r="G51" s="160">
        <f t="shared" ref="G51:G107" si="3">IF(AND(E51&lt;&gt;"",F51&lt;&gt;""),((F51-E51)/30),"")</f>
        <v>10.833333333333334</v>
      </c>
      <c r="H51" s="114" t="s">
        <v>2678</v>
      </c>
      <c r="I51" s="113" t="s">
        <v>220</v>
      </c>
      <c r="J51" s="121" t="s">
        <v>497</v>
      </c>
      <c r="K51" s="116">
        <v>1918196292</v>
      </c>
      <c r="L51" s="115" t="s">
        <v>1148</v>
      </c>
      <c r="M51" s="117">
        <v>1</v>
      </c>
      <c r="N51" s="115" t="s">
        <v>27</v>
      </c>
      <c r="O51" s="115" t="s">
        <v>1148</v>
      </c>
      <c r="P51" s="78"/>
    </row>
    <row r="52" spans="1:16" s="7" customFormat="1" ht="24.75" customHeight="1" outlineLevel="1" x14ac:dyDescent="0.25">
      <c r="A52" s="144">
        <v>5</v>
      </c>
      <c r="B52" s="111"/>
      <c r="C52" s="112"/>
      <c r="D52" s="110"/>
      <c r="E52" s="145"/>
      <c r="F52" s="145"/>
      <c r="G52" s="160" t="str">
        <f t="shared" si="3"/>
        <v/>
      </c>
      <c r="H52" s="119"/>
      <c r="I52" s="113"/>
      <c r="J52" s="121"/>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21"/>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21"/>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21"/>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21"/>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121"/>
      <c r="K57" s="66"/>
      <c r="L57" s="65"/>
      <c r="M57" s="11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3.0099999999999998E-2</v>
      </c>
      <c r="G179" s="165">
        <f>IF(F179&gt;0,SUM(E179+F179),"")</f>
        <v>5.0099999999999999E-2</v>
      </c>
      <c r="H179" s="5"/>
      <c r="I179" s="221" t="s">
        <v>2670</v>
      </c>
      <c r="J179" s="221"/>
      <c r="K179" s="221"/>
      <c r="L179" s="221"/>
      <c r="M179" s="172">
        <v>2.01E-2</v>
      </c>
      <c r="O179" s="8"/>
      <c r="Q179" s="19"/>
      <c r="R179" s="159">
        <f>IF(M179&gt;0,SUM(L179+M179),"")</f>
        <v>2.01E-2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5.0099999999999999E-2</v>
      </c>
      <c r="D185" s="91" t="s">
        <v>2628</v>
      </c>
      <c r="E185" s="94">
        <f>+(C185*SUM(K20:K35))</f>
        <v>119410141.24529999</v>
      </c>
      <c r="F185" s="92"/>
      <c r="G185" s="93"/>
      <c r="H185" s="88"/>
      <c r="I185" s="90" t="s">
        <v>2627</v>
      </c>
      <c r="J185" s="166">
        <f>+SUM(M179:M183)</f>
        <v>2.01E-2</v>
      </c>
      <c r="K185" s="202" t="s">
        <v>2628</v>
      </c>
      <c r="L185" s="202"/>
      <c r="M185" s="94">
        <f>+J185*(SUM(K20:K35))</f>
        <v>47907062.655299999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33968</v>
      </c>
      <c r="D193" s="5"/>
      <c r="E193" s="126">
        <v>575</v>
      </c>
      <c r="F193" s="5"/>
      <c r="G193" s="5"/>
      <c r="H193" s="147" t="s">
        <v>2679</v>
      </c>
      <c r="J193" s="5"/>
      <c r="K193" s="127">
        <v>33984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2680</v>
      </c>
      <c r="L211" s="21"/>
      <c r="M211" s="21"/>
      <c r="N211" s="21"/>
      <c r="O211" s="8"/>
    </row>
    <row r="212" spans="1:15" x14ac:dyDescent="0.25">
      <c r="A212" s="9"/>
      <c r="B212" s="27" t="s">
        <v>2619</v>
      </c>
      <c r="C212" s="147" t="s">
        <v>2679</v>
      </c>
      <c r="D212" s="21"/>
      <c r="G212" s="27" t="s">
        <v>2621</v>
      </c>
      <c r="H212" s="148" t="s">
        <v>2681</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4fb10211-09fb-4e80-9f0b-184718d5d98c"/>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2020-12-29T17:45:58Z</cp:lastPrinted>
  <dcterms:created xsi:type="dcterms:W3CDTF">2020-10-14T21:57:42Z</dcterms:created>
  <dcterms:modified xsi:type="dcterms:W3CDTF">2020-12-29T17:50:34Z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