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esktop\Excel y declaracion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4000" windowHeight="9435"/>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90" i="12" l="1"/>
  <c r="M89" i="12"/>
  <c r="M88" i="12"/>
  <c r="M87" i="12"/>
  <c r="M86" i="12"/>
  <c r="M85" i="12"/>
  <c r="M84" i="12"/>
  <c r="M83" i="12"/>
  <c r="M82" i="12"/>
  <c r="M81" i="12"/>
  <c r="M80" i="12"/>
  <c r="M79" i="12"/>
  <c r="M78" i="12"/>
  <c r="M77" i="12"/>
  <c r="M76" i="12"/>
  <c r="M75" i="12"/>
  <c r="M74" i="12"/>
  <c r="M73" i="12"/>
  <c r="M72" i="12"/>
  <c r="M71" i="12"/>
  <c r="M70" i="12"/>
  <c r="M69" i="12"/>
  <c r="M68" i="12"/>
  <c r="M67" i="12"/>
  <c r="M66" i="12"/>
  <c r="M65" i="12"/>
  <c r="M64" i="12"/>
  <c r="M63" i="12"/>
  <c r="M61" i="12"/>
  <c r="M60" i="12"/>
  <c r="M59" i="12"/>
  <c r="M58" i="12"/>
  <c r="M57" i="12"/>
  <c r="M56" i="12"/>
  <c r="M55" i="12"/>
  <c r="M54" i="12"/>
  <c r="M53" i="12"/>
  <c r="M52" i="12"/>
  <c r="M51" i="12"/>
  <c r="M50" i="12"/>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91" i="12"/>
  <c r="M92" i="12"/>
  <c r="M93" i="12"/>
  <c r="N102" i="12"/>
  <c r="N103" i="12"/>
  <c r="N104" i="12"/>
  <c r="N105" i="12"/>
  <c r="N106" i="12"/>
  <c r="N107" i="12"/>
  <c r="N108" i="12"/>
  <c r="N109"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G49" i="21"/>
  <c r="G50" i="21"/>
  <c r="G51" i="21"/>
  <c r="N101" i="12"/>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G56" i="21"/>
  <c r="G55" i="21"/>
  <c r="G54" i="21"/>
  <c r="G53"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M171" i="26" l="1"/>
  <c r="W166" i="26" s="1"/>
  <c r="E171" i="26"/>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<sst xmlns="http://schemas.openxmlformats.org/spreadsheetml/2006/main" count="4387" uniqueCount="2802">
  <si>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</si>
  <si>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</si>
  <si>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</si>
  <si>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</si>
  <si>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</si>
  <si>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</si>
  <si>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</si>
  <si>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</si>
  <si>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</si>
  <si>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</si>
  <si>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</si>
  <si>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</si>
  <si>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</si>
  <si>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</si>
  <si>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</si>
  <si>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</si>
  <si>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</si>
  <si>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</si>
  <si>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</si>
  <si>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</si>
  <si>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</si>
  <si>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</si>
  <si>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</si>
  <si>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</si>
  <si>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</si>
  <si>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</si>
  <si>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</si>
  <si>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</si>
  <si>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</si>
  <si>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</si>
  <si>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</si>
  <si>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</si>
  <si>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</si>
  <si>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</si>
  <si>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</si>
  <si>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</si>
  <si>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</si>
  <si>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</si>
  <si>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</si>
  <si>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</si>
  <si>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</si>
  <si>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</si>
  <si>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</si>
  <si>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</si>
  <si>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</si>
  <si>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</si>
  <si>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</si>
  <si>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</si>
  <si>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</si>
  <si>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</si>
  <si>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</si>
  <si>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</si>
  <si>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</si>
  <si>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</si>
  <si>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</si>
  <si>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</si>
  <si>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</si>
  <si>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</si>
  <si>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</si>
  <si>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</si>
  <si>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</si>
  <si>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</si>
  <si>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</si>
  <si>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</si>
  <si>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</si>
  <si>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</si>
  <si>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</si>
  <si>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</si>
  <si>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</si>
  <si>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</si>
  <si>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</si>
  <si>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</si>
  <si>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</si>
  <si>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</si>
  <si>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</si>
  <si>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</si>
  <si>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</si>
  <si>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</si>
  <si>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</si>
  <si>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</si>
  <si>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</si>
  <si>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</si>
  <si>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</si>
  <si>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</si>
  <si>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</si>
  <si>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</si>
  <si>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</si>
  <si>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</si>
  <si>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</si>
  <si>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</si>
  <si>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</si>
  <si>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</si>
  <si>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</si>
  <si>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</si>
  <si>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</si>
  <si>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</si>
  <si>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</si>
  <si>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</si>
  <si>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</si>
  <si>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</si>
  <si>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</si>
  <si>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</si>
  <si>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</si>
  <si>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</si>
  <si>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</si>
  <si>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</si>
  <si>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</si>
  <si>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</si>
  <si>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</si>
  <si>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</si>
  <si>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</si>
  <si>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</si>
  <si>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</si>
  <si>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</si>
  <si>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</si>
  <si>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</si>
  <si>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</si>
  <si>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</si>
  <si>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</si>
  <si>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</si>
  <si>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</si>
  <si>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</si>
  <si>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</si>
  <si>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</si>
  <si>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</si>
  <si>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</si>
  <si>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</si>
  <si>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</si>
  <si>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</si>
  <si>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</si>
  <si>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</si>
  <si>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</si>
  <si>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</si>
  <si>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</si>
  <si>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</si>
  <si>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</si>
  <si>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</si>
  <si>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</si>
  <si>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</si>
  <si>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</si>
  <si>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</si>
  <si>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</si>
  <si>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</si>
  <si>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</si>
  <si>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</si>
  <si>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</si>
  <si>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</si>
  <si>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</si>
  <si>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</si>
  <si>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</si>
  <si>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</si>
  <si>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</si>
  <si>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</si>
  <si>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</si>
  <si>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</si>
  <si>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</si>
  <si>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</si>
  <si>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</si>
  <si>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</si>
  <si>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</si>
  <si>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</si>
  <si>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</si>
  <si>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</si>
  <si>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</si>
  <si>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</si>
  <si>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</si>
  <si>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</si>
  <si>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</si>
  <si>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</si>
  <si>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</si>
  <si>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</si>
  <si>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</si>
  <si>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</si>
  <si>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</si>
  <si>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</si>
  <si>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</si>
  <si>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</si>
  <si>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</si>
  <si>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</si>
  <si>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</si>
  <si>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</si>
  <si>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</si>
  <si>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</si>
  <si>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</si>
  <si>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</si>
  <si>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</si>
  <si>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</si>
  <si>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</si>
  <si>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</si>
  <si>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</si>
  <si>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</si>
  <si>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</si>
  <si>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</si>
  <si>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</si>
  <si>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</si>
  <si>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</si>
  <si>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</si>
  <si>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</si>
  <si>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</si>
  <si>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</si>
  <si>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</si>
  <si>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</si>
  <si>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</si>
  <si>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</si>
  <si>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</si>
  <si>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</si>
  <si>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</si>
  <si>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</si>
  <si>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</si>
  <si>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</si>
  <si>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</si>
  <si>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</si>
  <si>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</si>
  <si>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</si>
  <si>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</si>
  <si>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</si>
  <si>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</si>
  <si>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</si>
  <si>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</si>
  <si>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</si>
  <si>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</si>
  <si>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</si>
  <si>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</si>
  <si>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</si>
  <si>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</si>
  <si>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</si>
  <si>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</si>
  <si>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</si>
  <si>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</si>
  <si>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</si>
  <si>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</si>
  <si>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</si>
  <si>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</si>
  <si>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</si>
  <si>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</si>
  <si>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</si>
  <si>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</si>
  <si>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</si>
  <si>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</si>
  <si>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</si>
  <si>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</si>
  <si>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</si>
  <si>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</si>
  <si>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</si>
  <si>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</si>
  <si>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</si>
  <si>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</si>
  <si>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</si>
  <si>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</si>
  <si>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</si>
  <si>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</si>
  <si>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</si>
  <si>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</si>
  <si>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</si>
  <si>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</si>
  <si>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</si>
  <si>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</si>
  <si>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</si>
  <si>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</si>
  <si>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</si>
  <si>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</si>
  <si>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</si>
  <si>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</si>
  <si>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</si>
  <si>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</si>
  <si>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</si>
  <si>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</si>
  <si>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</si>
  <si>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</si>
  <si>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</si>
  <si>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</si>
  <si>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</si>
  <si>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</si>
  <si>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</si>
  <si>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</si>
  <si>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</si>
  <si>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</si>
  <si>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</si>
  <si>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</si>
  <si>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</si>
  <si>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</si>
  <si>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</si>
  <si>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</si>
  <si>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</si>
  <si>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</si>
  <si>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</si>
  <si>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</si>
  <si>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</si>
  <si>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</si>
  <si>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</si>
  <si>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</si>
  <si>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</si>
  <si>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</si>
  <si>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</si>
  <si>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</si>
  <si>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</si>
  <si>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</si>
  <si>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</si>
  <si>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</si>
  <si>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</si>
  <si>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</si>
  <si>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</si>
  <si>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</si>
  <si>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</si>
  <si>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</si>
  <si>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</si>
  <si>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</si>
  <si>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</si>
  <si>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</si>
  <si>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</si>
  <si>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</si>
  <si>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</si>
  <si>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</si>
  <si>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</si>
  <si>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</si>
  <si>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</si>
  <si>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</si>
  <si>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</si>
  <si>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</si>
  <si>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</si>
  <si>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</si>
  <si>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</si>
  <si>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</si>
  <si>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</si>
  <si>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</si>
  <si>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</si>
  <si>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</si>
  <si>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</si>
  <si>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</si>
  <si>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</si>
  <si>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</si>
  <si>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</si>
  <si>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</si>
  <si>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</si>
  <si>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</si>
  <si>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</si>
  <si>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</si>
  <si>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</si>
  <si>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</si>
  <si>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</si>
  <si>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</si>
  <si>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</si>
  <si>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</si>
  <si>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</si>
  <si>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</si>
  <si>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</si>
  <si>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</si>
  <si>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</si>
  <si>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</si>
  <si>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</si>
  <si>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</si>
  <si>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</si>
  <si>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</si>
  <si>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</si>
  <si>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</si>
  <si>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</si>
  <si>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</si>
  <si>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</si>
  <si>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</si>
  <si>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</si>
  <si>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</si>
  <si>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</si>
  <si>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</si>
  <si>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</si>
  <si>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</si>
  <si>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</si>
  <si>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</si>
  <si>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</si>
  <si>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</si>
  <si>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</si>
  <si>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</si>
  <si>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</si>
  <si>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</si>
  <si>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</si>
  <si>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</si>
  <si>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</si>
  <si>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</si>
  <si>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</si>
  <si>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</si>
  <si>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</si>
  <si>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</si>
  <si>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</si>
  <si>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</si>
  <si>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</si>
  <si>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</si>
  <si>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</si>
  <si>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</si>
  <si>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</si>
  <si>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</si>
  <si>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</si>
  <si>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</si>
  <si>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</si>
  <si>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</si>
  <si>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</si>
  <si>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</si>
  <si>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</si>
  <si>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</si>
  <si>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</si>
  <si>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</si>
  <si>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</si>
  <si>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</si>
  <si>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</si>
  <si>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</si>
  <si>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</si>
  <si>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</si>
  <si>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</si>
  <si>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</si>
  <si>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</si>
  <si>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</si>
  <si>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</si>
  <si>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</si>
  <si>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</si>
  <si>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</si>
  <si>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</si>
  <si>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</si>
  <si>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</si>
  <si>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</si>
  <si>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</si>
  <si>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</si>
  <si>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</si>
  <si>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</si>
  <si>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</si>
  <si>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</si>
  <si>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</si>
  <si>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</si>
  <si>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</si>
  <si>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</si>
  <si>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</si>
  <si>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</si>
  <si>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</si>
  <si>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</si>
  <si>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</si>
  <si>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</si>
  <si>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</si>
  <si>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</si>
  <si>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</si>
  <si>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</si>
  <si>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</si>
  <si>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</si>
  <si>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</si>
  <si>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</si>
  <si>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</si>
  <si>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</si>
  <si>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</si>
  <si>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</si>
  <si>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</si>
  <si>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</si>
  <si>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</si>
  <si>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</si>
  <si>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</si>
  <si>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</si>
  <si>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</si>
  <si>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</si>
  <si>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</si>
  <si>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</si>
  <si>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</si>
  <si>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</si>
  <si>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</si>
  <si>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</si>
  <si>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</si>
  <si>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</si>
  <si>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</si>
  <si>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</si>
  <si>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</si>
  <si>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</si>
  <si>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</si>
  <si>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</si>
  <si>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</si>
  <si>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</si>
  <si>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</si>
  <si>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</si>
  <si>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</si>
  <si>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</si>
  <si>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</si>
  <si>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</si>
  <si>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</si>
  <si>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</si>
  <si>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</si>
  <si>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</si>
  <si>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</si>
  <si>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</si>
  <si>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</si>
  <si>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</si>
  <si>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</si>
  <si>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</si>
  <si>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</si>
  <si>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</si>
  <si>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</si>
  <si>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</si>
  <si>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</si>
  <si>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</si>
  <si>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</si>
  <si>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</si>
  <si>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</si>
  <si>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</si>
  <si>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</si>
  <si>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</si>
  <si>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</si>
  <si>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</si>
  <si>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</si>
  <si>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</si>
  <si>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</si>
  <si>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</si>
  <si>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</si>
  <si>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</si>
  <si>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</si>
  <si>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</si>
  <si>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</si>
  <si>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</si>
  <si>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</si>
  <si>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</si>
  <si>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</si>
  <si>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</si>
  <si>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</si>
  <si>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</si>
  <si>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</si>
  <si>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</si>
  <si>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</si>
  <si>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</si>
  <si>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</si>
  <si>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</si>
  <si>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</si>
  <si>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</si>
  <si>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</si>
  <si>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</si>
  <si>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</si>
  <si>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</si>
  <si>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</si>
  <si>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</si>
  <si>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</si>
  <si>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</si>
  <si>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</si>
  <si>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</si>
  <si>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</si>
  <si>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</si>
  <si>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</si>
  <si>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</si>
  <si>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</si>
  <si>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</si>
  <si>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</si>
  <si>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</si>
  <si>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</si>
  <si>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</si>
  <si>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</si>
  <si>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</si>
  <si>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</si>
  <si>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</si>
  <si>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</si>
  <si>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</si>
  <si>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</si>
  <si>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</si>
  <si>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</si>
  <si>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</si>
  <si>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</si>
  <si>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</si>
  <si>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</si>
  <si>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</si>
  <si>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</si>
  <si>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</si>
  <si>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</si>
  <si>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</si>
  <si>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</si>
  <si>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</si>
  <si>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</si>
  <si>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</si>
  <si>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</si>
  <si>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</si>
  <si>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</si>
  <si>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</si>
  <si>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</si>
  <si>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</si>
  <si>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</si>
  <si>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</si>
  <si>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</si>
  <si>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</si>
  <si>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</si>
  <si>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</si>
  <si>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</si>
  <si>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</si>
  <si>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</si>
  <si>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</si>
  <si>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</si>
  <si>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</si>
  <si>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</si>
  <si>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</si>
  <si>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</si>
  <si>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</si>
  <si>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</si>
  <si>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</si>
  <si>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</si>
  <si>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</si>
  <si>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</si>
  <si>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</si>
  <si>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</si>
  <si>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</si>
  <si>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</si>
  <si>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</si>
  <si>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</si>
  <si>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</si>
  <si>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</si>
  <si>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</si>
  <si>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</si>
  <si>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</si>
  <si>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</si>
  <si>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</si>
  <si>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</si>
  <si>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</si>
  <si>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</si>
  <si>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</si>
  <si>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</si>
  <si>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</si>
  <si>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</si>
  <si>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</si>
  <si>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</si>
  <si>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</si>
  <si>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</si>
  <si>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</si>
  <si>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</si>
  <si>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</si>
  <si>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</si>
  <si>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</si>
  <si>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</si>
  <si>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</si>
  <si>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</si>
  <si>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</si>
  <si>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</si>
  <si>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</si>
  <si>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</si>
  <si>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</si>
  <si>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</si>
  <si>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</si>
  <si>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</si>
  <si>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</si>
  <si>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</si>
  <si>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</si>
  <si>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</si>
  <si>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</si>
  <si>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</si>
  <si>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</si>
  <si>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</si>
  <si>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</si>
  <si>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</si>
  <si>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</si>
  <si>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</si>
  <si>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</si>
  <si>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</si>
  <si>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</si>
  <si>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</si>
  <si>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</si>
  <si>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</si>
  <si>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</si>
  <si>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</si>
  <si>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</si>
  <si>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</si>
  <si>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</si>
  <si>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</si>
  <si>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</si>
  <si>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</si>
  <si>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</si>
  <si>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</si>
  <si>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</si>
  <si>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</si>
  <si>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</si>
  <si>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</si>
  <si>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</si>
  <si>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</si>
  <si>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</si>
  <si>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</si>
  <si>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</si>
  <si>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</si>
  <si>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</si>
  <si>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</si>
  <si>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</si>
  <si>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</si>
  <si>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</si>
  <si>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</si>
  <si>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</si>
  <si>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</si>
  <si>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</si>
  <si>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</si>
  <si>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</si>
  <si>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</si>
  <si>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</si>
  <si>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</si>
  <si>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</si>
  <si>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</si>
  <si>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</si>
  <si>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</si>
  <si>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</si>
  <si>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</si>
  <si>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</si>
  <si>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</si>
  <si>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</si>
  <si>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</si>
  <si>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</si>
  <si>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</si>
  <si>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</si>
  <si>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</si>
  <si>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</si>
  <si>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</si>
  <si>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</si>
  <si>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</si>
  <si>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</si>
  <si>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</si>
  <si>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</si>
  <si>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</si>
  <si>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</si>
  <si>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</si>
  <si>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</si>
  <si>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</si>
  <si>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</si>
  <si>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</si>
  <si>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</si>
  <si>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</si>
  <si>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</si>
  <si>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</si>
  <si>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</si>
  <si>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</si>
  <si>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</si>
  <si>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</si>
  <si>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</si>
  <si>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</si>
  <si>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</si>
  <si>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</si>
  <si>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</si>
  <si>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</si>
  <si>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</si>
  <si>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</si>
  <si>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</si>
  <si>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</si>
  <si>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</si>
  <si>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</si>
  <si>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</si>
  <si>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</si>
  <si>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</si>
  <si>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</si>
  <si>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</si>
  <si>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</si>
  <si>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</si>
  <si>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</si>
  <si>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</si>
  <si>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</si>
  <si>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</si>
  <si>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</si>
  <si>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</si>
  <si>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</si>
  <si>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</si>
  <si>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</si>
  <si>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</si>
  <si>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</si>
  <si>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</si>
  <si>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</si>
  <si>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</si>
  <si>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</si>
  <si>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</si>
  <si>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</si>
  <si>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</si>
  <si>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</si>
  <si>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</si>
  <si>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</si>
  <si>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</si>
  <si>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</si>
  <si>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</si>
  <si>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</si>
  <si>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</si>
  <si>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</si>
  <si>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</si>
  <si>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</si>
  <si>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</si>
  <si>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</si>
  <si>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</si>
  <si>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</si>
  <si>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</si>
  <si>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</si>
  <si>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</si>
  <si>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</si>
  <si>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</si>
  <si>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</si>
  <si>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</si>
  <si>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</si>
  <si>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</si>
  <si>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</si>
  <si>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</si>
  <si>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</si>
  <si>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</si>
  <si>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</si>
  <si>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</si>
  <si>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</si>
  <si>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</si>
  <si>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</si>
  <si>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</si>
  <si>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</si>
  <si>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</si>
  <si>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</si>
  <si>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</si>
  <si>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</si>
  <si>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</si>
  <si>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</si>
  <si>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</si>
  <si>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</si>
  <si>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</si>
  <si>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</si>
  <si>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</si>
  <si>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</si>
  <si>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</si>
  <si>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</si>
  <si>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</si>
  <si>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</si>
  <si>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</si>
  <si>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</si>
  <si>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</si>
  <si>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</si>
  <si>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</si>
  <si>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</si>
  <si>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</si>
  <si>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</si>
  <si>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</si>
  <si>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</si>
  <si>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</si>
  <si>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</si>
  <si>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</si>
  <si>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</si>
  <si>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</si>
  <si>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</si>
  <si>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</si>
  <si>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</si>
  <si>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</si>
  <si>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</si>
  <si>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</si>
  <si>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</si>
  <si>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</si>
  <si>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</si>
  <si>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</si>
  <si>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</si>
  <si>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</si>
  <si>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</si>
  <si>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</si>
  <si>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</si>
  <si>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</si>
  <si>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</si>
  <si>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</si>
  <si>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</si>
  <si>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</si>
  <si>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</si>
  <si>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</si>
  <si>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</si>
  <si>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</si>
  <si>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</si>
  <si>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</si>
  <si>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</si>
  <si>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</si>
  <si>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</si>
  <si>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</si>
  <si>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</si>
  <si>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</si>
  <si>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</si>
  <si>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</si>
  <si>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</si>
  <si>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</si>
  <si>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</si>
  <si>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</si>
  <si>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</si>
  <si>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</si>
  <si>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</si>
  <si>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</si>
  <si>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</si>
  <si>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</si>
  <si>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</si>
  <si>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</si>
  <si>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</si>
  <si>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</si>
  <si>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</si>
  <si>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</si>
  <si>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</si>
  <si>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</si>
  <si>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</si>
  <si>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</si>
  <si>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</si>
  <si>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</si>
  <si>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</si>
  <si>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</si>
  <si>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</si>
  <si>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</si>
  <si>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</si>
  <si>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</si>
  <si>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</si>
  <si>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</si>
  <si>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</si>
  <si>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</si>
  <si>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</si>
  <si>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</si>
  <si>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</si>
  <si>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</si>
  <si>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</si>
  <si>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</si>
  <si>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</si>
  <si>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</si>
  <si>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</si>
  <si>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</si>
  <si>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</si>
  <si>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</si>
  <si>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</si>
  <si>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</si>
  <si>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</si>
  <si>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</si>
  <si>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</si>
  <si>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</si>
  <si>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</si>
  <si>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</si>
  <si>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</si>
  <si>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</si>
  <si>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</si>
  <si>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</si>
  <si>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</si>
  <si>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</si>
  <si>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</si>
  <si>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</si>
  <si>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</si>
  <si>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</si>
  <si>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</si>
  <si>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</si>
  <si>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</si>
  <si>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</si>
  <si>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</si>
  <si>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</si>
  <si>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</si>
  <si>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</si>
  <si>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</si>
  <si>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</si>
  <si>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</si>
  <si>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</si>
  <si>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</si>
  <si>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</si>
  <si>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</si>
  <si>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</si>
  <si>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</si>
  <si>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</si>
  <si>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</si>
  <si>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</si>
  <si>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</si>
  <si>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</si>
  <si>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</si>
  <si>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</si>
  <si>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</si>
  <si>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</si>
  <si>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</si>
  <si>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</si>
  <si>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</si>
  <si>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</si>
  <si>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</si>
  <si>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</si>
  <si>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</si>
  <si>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</si>
  <si>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</si>
  <si>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</si>
  <si>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</si>
  <si>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</si>
  <si>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</si>
  <si>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</si>
  <si>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</si>
  <si>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</si>
  <si>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</si>
  <si>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</si>
  <si>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</si>
  <si>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</si>
  <si>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</si>
  <si>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</si>
  <si>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</si>
  <si>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</si>
  <si>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</si>
  <si>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</si>
  <si>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</si>
  <si>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</si>
  <si>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</si>
  <si>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</si>
  <si>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</si>
  <si>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</si>
  <si>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</si>
  <si>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</si>
  <si>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</si>
  <si>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</si>
  <si>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</si>
  <si>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</si>
  <si>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</si>
  <si>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</si>
  <si>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</si>
  <si>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</si>
  <si>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</si>
  <si>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</si>
  <si>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</si>
  <si>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</si>
  <si>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</si>
  <si>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</si>
  <si>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</si>
  <si>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</si>
  <si>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</si>
  <si>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</si>
  <si>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</si>
  <si>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</si>
  <si>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</si>
  <si>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</si>
  <si>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</si>
  <si>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</si>
  <si>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</si>
  <si>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</si>
  <si>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</si>
  <si>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</si>
  <si>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</si>
  <si>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</si>
  <si>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</si>
  <si>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</si>
  <si>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</si>
  <si>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</si>
  <si>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</si>
  <si>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</si>
  <si>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</si>
  <si>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</si>
  <si>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</si>
  <si>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</si>
  <si>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</si>
  <si>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</si>
  <si>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</si>
  <si>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</si>
  <si>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</si>
  <si>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</si>
  <si>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</si>
  <si>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</si>
  <si>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</si>
  <si>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</si>
  <si>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</si>
  <si>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</si>
  <si>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</si>
  <si>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</si>
  <si>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</si>
  <si>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</si>
  <si>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</si>
  <si>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</si>
  <si>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</si>
  <si>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</si>
  <si>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</si>
  <si>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</si>
  <si>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</si>
  <si>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</si>
  <si>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</si>
  <si>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</si>
  <si>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</si>
  <si>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</si>
  <si>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</si>
  <si>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</si>
  <si>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</si>
  <si>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</si>
  <si>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</si>
  <si>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</si>
  <si>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</si>
  <si>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</si>
  <si>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</si>
  <si>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</si>
  <si>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</si>
  <si>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</si>
  <si>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</si>
  <si>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</si>
  <si>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</si>
  <si>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</si>
  <si>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</si>
  <si>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</si>
  <si>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</si>
  <si>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</si>
  <si>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</si>
  <si>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</si>
  <si>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</si>
  <si>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</si>
  <si>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</si>
  <si>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</si>
  <si>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</si>
  <si>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</si>
  <si>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</si>
  <si>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</si>
  <si>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</si>
  <si>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</si>
  <si>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</si>
  <si>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</si>
  <si>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</si>
  <si>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</si>
  <si>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</si>
  <si>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</si>
  <si>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</si>
  <si>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</si>
  <si>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</si>
  <si>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</si>
  <si>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</si>
  <si>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</si>
  <si>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</si>
  <si>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</si>
  <si>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</si>
  <si>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</si>
  <si>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</si>
  <si>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</si>
  <si>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</si>
  <si>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</si>
  <si>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</si>
  <si>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</si>
  <si>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</si>
  <si>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</si>
  <si>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</si>
  <si>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</si>
  <si>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</si>
  <si>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</si>
  <si>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</si>
  <si>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</si>
  <si>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</si>
  <si>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</si>
  <si>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</si>
  <si>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</si>
  <si>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</si>
  <si>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</si>
  <si>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</si>
  <si>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</si>
  <si>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</si>
  <si>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</si>
  <si>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</si>
  <si>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</si>
  <si>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</si>
  <si>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</si>
  <si>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</si>
  <si>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</si>
  <si>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</si>
  <si>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</si>
  <si>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</si>
  <si>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</si>
  <si>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</si>
  <si>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</si>
  <si>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</si>
  <si>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</si>
  <si>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</si>
  <si>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</si>
  <si>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</si>
  <si>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</si>
  <si>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</si>
  <si>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</si>
  <si>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</si>
  <si>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</si>
  <si>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</si>
  <si>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</si>
  <si>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</si>
  <si>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</si>
  <si>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</si>
  <si>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</si>
  <si>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</si>
  <si>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</si>
  <si>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</si>
  <si>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</si>
  <si>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</si>
  <si>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</si>
  <si>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</si>
  <si>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</si>
  <si>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</si>
  <si>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</si>
  <si>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</si>
  <si>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</si>
  <si>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</si>
  <si>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</si>
  <si>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</si>
  <si>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</si>
  <si>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</si>
  <si>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</si>
  <si>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</si>
  <si>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</si>
  <si>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</si>
  <si>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</si>
  <si>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</si>
  <si>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</si>
  <si>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</si>
  <si>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</si>
  <si>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</si>
  <si>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</si>
  <si>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</si>
  <si>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</si>
  <si>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</si>
  <si>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</si>
  <si>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</si>
  <si>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</si>
  <si>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</si>
  <si>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</si>
  <si>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</si>
  <si>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</si>
  <si>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</si>
  <si>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</si>
  <si>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</si>
  <si>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</si>
  <si>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</si>
  <si>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</si>
  <si>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</si>
  <si>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</si>
  <si>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</si>
  <si>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</si>
  <si>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</si>
  <si>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</si>
  <si>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</si>
  <si>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</si>
  <si>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</si>
  <si>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</si>
  <si>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</si>
  <si>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</si>
  <si>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</si>
  <si>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</si>
  <si>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</si>
  <si>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</si>
  <si>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</si>
  <si>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</si>
  <si>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</si>
  <si>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</si>
  <si>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</si>
  <si>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</si>
  <si>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</si>
  <si>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</si>
  <si>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</si>
  <si>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</si>
  <si>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</si>
  <si>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</si>
  <si>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</si>
  <si>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</si>
  <si>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</si>
  <si>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</si>
  <si>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</si>
  <si>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</si>
  <si>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</si>
  <si>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</si>
  <si>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</si>
  <si>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</si>
  <si>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</si>
  <si>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</si>
  <si>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</si>
  <si>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</si>
  <si>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</si>
  <si>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</si>
  <si>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</si>
  <si>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</si>
  <si>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</si>
  <si>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</si>
  <si>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</si>
  <si>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</si>
  <si>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</si>
  <si>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</si>
  <si>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</si>
  <si>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</si>
  <si>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</si>
  <si>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</si>
  <si>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</si>
  <si>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</si>
  <si>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</si>
  <si>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</si>
  <si>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</si>
  <si>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</si>
  <si>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</si>
  <si>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</si>
  <si>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</si>
  <si>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</si>
  <si>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</si>
  <si>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</si>
  <si>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</si>
  <si>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</si>
  <si>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</si>
  <si>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</si>
  <si>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</si>
  <si>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</si>
  <si>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</si>
  <si>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</si>
  <si>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</si>
  <si>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</si>
  <si>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</si>
  <si>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</si>
  <si>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</si>
  <si>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</si>
  <si>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</si>
  <si>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</si>
  <si>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</si>
  <si>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</si>
  <si>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</si>
  <si>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</si>
  <si>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</si>
  <si>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</si>
  <si>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</si>
  <si>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</si>
  <si>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</si>
  <si>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</si>
  <si>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</si>
  <si>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</si>
  <si>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</si>
  <si>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</si>
  <si>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</si>
  <si>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</si>
  <si>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</si>
  <si>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</si>
  <si>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</si>
  <si>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</si>
  <si>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</si>
  <si>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</si>
  <si>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</si>
  <si>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</si>
  <si>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</si>
  <si>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</si>
  <si>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</si>
  <si>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</si>
  <si>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</si>
  <si>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</si>
  <si>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</si>
  <si>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</si>
  <si>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</si>
  <si>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</si>
  <si>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</si>
  <si>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</si>
  <si>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</si>
  <si>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</si>
  <si>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</si>
  <si>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</si>
  <si>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</si>
  <si>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</si>
  <si>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</si>
  <si>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</si>
  <si>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</si>
  <si>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</si>
  <si>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</si>
  <si>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</si>
  <si>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</si>
  <si>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</si>
  <si>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</si>
  <si>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</si>
  <si>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</si>
  <si>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</si>
  <si>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</si>
  <si>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</si>
  <si>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</si>
  <si>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</si>
  <si>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</si>
  <si>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</si>
  <si>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</si>
  <si>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</si>
  <si>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</si>
  <si>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</si>
  <si>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</si>
  <si>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</si>
  <si>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</si>
  <si>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</si>
  <si>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</si>
  <si>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</si>
  <si>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</si>
  <si>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</si>
  <si>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</si>
  <si>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</si>
  <si>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</si>
  <si>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</si>
  <si>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</si>
  <si>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</si>
  <si>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</si>
  <si>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</si>
  <si>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</si>
  <si>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</si>
  <si>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</si>
  <si>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</si>
  <si>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</si>
  <si>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</si>
  <si>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</si>
  <si>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</si>
  <si>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</si>
  <si>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</si>
  <si>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</si>
  <si>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</si>
  <si>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</si>
  <si>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</si>
  <si>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</si>
  <si>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</si>
  <si>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</si>
  <si>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</si>
  <si>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</si>
  <si>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</si>
  <si>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</si>
  <si>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</si>
  <si>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</si>
  <si>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</si>
  <si>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</si>
  <si>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</si>
  <si>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</si>
  <si>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</si>
  <si>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</si>
  <si>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</si>
  <si>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</si>
  <si>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</si>
  <si>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</si>
  <si>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</si>
  <si>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</si>
  <si>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</si>
  <si>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</si>
  <si>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</si>
  <si>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</si>
  <si>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</si>
  <si>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</si>
  <si>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</si>
  <si>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</si>
  <si>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</si>
  <si>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</si>
  <si>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</si>
  <si>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</si>
  <si>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</si>
  <si>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</si>
  <si>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</si>
  <si>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</si>
  <si>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</si>
  <si>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</si>
  <si>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</si>
  <si>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</si>
  <si>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</si>
  <si>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</si>
  <si>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</si>
  <si>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</si>
  <si>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</si>
  <si>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</si>
  <si>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</si>
  <si>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</si>
  <si>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</si>
  <si>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</si>
  <si>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</si>
  <si>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</si>
  <si>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</si>
  <si>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</si>
  <si>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</si>
  <si>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</si>
  <si>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</si>
  <si>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</si>
  <si>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</si>
  <si>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</si>
  <si>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</si>
  <si>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</si>
  <si>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</si>
  <si>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</si>
  <si>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</si>
  <si>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</si>
  <si>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</si>
  <si>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</si>
  <si>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</si>
  <si>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</si>
  <si>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</si>
  <si>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</si>
  <si>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</si>
  <si>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</si>
  <si>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</si>
  <si>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</si>
  <si>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</si>
  <si>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</si>
  <si>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</si>
  <si>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</si>
  <si>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</si>
  <si>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</si>
  <si>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</si>
  <si>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</si>
  <si>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</si>
  <si>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</si>
  <si>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</si>
  <si>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</si>
  <si>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</si>
  <si>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</si>
  <si>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</si>
  <si>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</si>
  <si>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</si>
  <si>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</si>
  <si>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</si>
  <si>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</si>
  <si>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</si>
  <si>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</si>
  <si>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</si>
  <si>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</si>
  <si>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</si>
  <si>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</si>
  <si>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</si>
  <si>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</si>
  <si>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</si>
  <si>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</si>
  <si>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</si>
  <si>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</si>
  <si>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</si>
  <si>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</si>
  <si>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</si>
  <si>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</si>
  <si>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</si>
  <si>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</si>
  <si>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</si>
  <si>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</si>
  <si>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</si>
  <si>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</si>
  <si>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</si>
  <si>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</si>
  <si>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</si>
  <si>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</si>
  <si>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</si>
  <si>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</si>
  <si>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</si>
  <si>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</si>
  <si>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</si>
  <si>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</si>
  <si>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</si>
  <si>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</si>
  <si>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</si>
  <si>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</si>
  <si>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</si>
  <si>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</si>
  <si>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</si>
  <si>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</si>
  <si>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</si>
  <si>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</si>
  <si>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</si>
  <si>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</si>
  <si>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</si>
  <si>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</si>
  <si>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</si>
  <si>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</si>
  <si>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</si>
  <si>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</si>
  <si>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</si>
  <si>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</si>
  <si>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</si>
  <si>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</si>
  <si>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</si>
  <si>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</si>
  <si>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</si>
  <si>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</si>
  <si>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</si>
  <si>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</si>
  <si>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</si>
  <si>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</si>
  <si>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</si>
  <si>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</si>
  <si>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</si>
  <si>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</si>
  <si>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</si>
  <si>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</si>
  <si>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</si>
  <si>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</si>
  <si>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</si>
  <si>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</si>
  <si>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</si>
  <si>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</si>
  <si>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</si>
  <si>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</si>
  <si>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</si>
  <si>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</si>
  <si>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</si>
  <si>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</si>
  <si>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</si>
  <si>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</si>
  <si>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</si>
  <si>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</si>
  <si>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</si>
  <si>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</si>
  <si>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</si>
  <si>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</si>
  <si>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</si>
  <si>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</si>
  <si>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</si>
  <si>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</si>
  <si>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</si>
  <si>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</si>
  <si>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</si>
  <si>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</si>
  <si>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</si>
  <si>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</si>
  <si>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</si>
  <si>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</si>
  <si>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</si>
  <si>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</si>
  <si>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</si>
  <si>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</si>
  <si>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</si>
  <si>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</si>
  <si>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</si>
  <si>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</si>
  <si>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</si>
  <si>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</si>
  <si>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</si>
  <si>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</si>
  <si>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</si>
  <si>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</si>
  <si>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</si>
  <si>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</si>
  <si>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</si>
  <si>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</si>
  <si>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</si>
  <si>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</si>
  <si>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</si>
  <si>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</si>
  <si>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</si>
  <si>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</si>
  <si>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</si>
  <si>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</si>
  <si>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</si>
  <si>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</si>
  <si>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</si>
  <si>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</si>
  <si>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</si>
  <si>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</si>
  <si>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</si>
  <si>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</si>
  <si>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</si>
  <si>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</si>
  <si>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</si>
  <si>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</si>
  <si>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</si>
  <si>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</si>
  <si>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</si>
  <si>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</si>
  <si>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</si>
  <si>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</si>
  <si>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</si>
  <si>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</si>
  <si>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</si>
  <si>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</si>
  <si>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</si>
  <si>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</si>
  <si>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</si>
  <si>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</si>
  <si>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</si>
  <si>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</si>
  <si>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</si>
  <si>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</si>
  <si>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</si>
  <si>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</si>
  <si>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</si>
  <si>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</si>
  <si>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</si>
  <si>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</si>
  <si>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</si>
  <si>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</si>
  <si>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</si>
  <si>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</si>
  <si>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</si>
  <si>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</si>
  <si>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</si>
  <si>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</si>
  <si>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</si>
  <si>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</si>
  <si>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</si>
  <si>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</si>
  <si>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</si>
  <si>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</si>
  <si>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</si>
  <si>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</si>
  <si>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</si>
  <si>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</si>
  <si>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</si>
  <si>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</si>
  <si>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</si>
  <si>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</si>
  <si>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</si>
  <si>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</si>
  <si>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</si>
  <si>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</si>
  <si>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</si>
  <si>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</si>
  <si>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</si>
  <si>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</si>
  <si>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</si>
  <si>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</si>
  <si>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</si>
  <si>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</si>
  <si>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</si>
  <si>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</si>
  <si>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</si>
  <si>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</si>
  <si>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</si>
  <si>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</si>
  <si>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</si>
  <si>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</si>
  <si>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</si>
  <si>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</si>
  <si>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</si>
  <si>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</si>
  <si>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</si>
  <si>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</si>
  <si>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</si>
  <si>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</si>
  <si>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</si>
  <si>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</si>
  <si>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</si>
  <si>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</si>
  <si>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</si>
  <si>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</si>
  <si>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</si>
  <si>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</si>
  <si>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</si>
  <si>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</si>
  <si>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</si>
  <si>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</si>
  <si>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</si>
  <si>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</si>
  <si>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</si>
  <si>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</si>
  <si>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</si>
  <si>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</si>
  <si>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</si>
  <si>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</si>
  <si>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</si>
  <si>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</si>
  <si>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</si>
  <si>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</si>
  <si>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</si>
  <si>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</si>
  <si>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</si>
  <si>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</si>
  <si>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</si>
  <si>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</si>
  <si>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</si>
  <si>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</si>
  <si>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</si>
  <si>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</si>
  <si>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</si>
  <si>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</si>
  <si>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</si>
  <si>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</si>
  <si>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</si>
  <si>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</si>
  <si>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</si>
  <si>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</si>
  <si>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</si>
  <si>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</si>
  <si>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</si>
  <si>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</si>
  <si>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</si>
  <si>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</si>
  <si>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</si>
  <si>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</si>
  <si>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</si>
  <si>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</si>
  <si>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</si>
  <si>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</si>
  <si>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</si>
  <si>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</si>
  <si>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</si>
  <si>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</si>
  <si>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</si>
  <si>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</si>
  <si>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</si>
  <si>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</si>
  <si>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</si>
  <si>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</si>
  <si>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</si>
  <si>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</si>
  <si>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</si>
  <si>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</si>
  <si>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</si>
  <si>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</si>
  <si>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</si>
  <si>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</si>
  <si>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</si>
  <si>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</si>
  <si>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</si>
  <si>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</si>
  <si>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</si>
  <si>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</si>
  <si>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</si>
  <si>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</si>
  <si>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</si>
  <si>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</si>
  <si>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</si>
  <si>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</si>
  <si>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</si>
  <si>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</si>
  <si>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</si>
  <si>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</si>
  <si>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</si>
  <si>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</si>
  <si>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</si>
  <si>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</si>
  <si>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</si>
  <si>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</si>
  <si>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</si>
  <si>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</si>
  <si>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</si>
  <si>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</si>
  <si>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</si>
  <si>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</si>
  <si>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</si>
  <si>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</si>
  <si>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</si>
  <si>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</si>
  <si>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</si>
  <si>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</si>
  <si>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</si>
  <si>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</si>
  <si>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</si>
  <si>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</si>
  <si>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</si>
  <si>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</si>
  <si>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</si>
  <si>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</si>
  <si>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</si>
  <si>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</si>
  <si>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</si>
  <si>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</si>
  <si>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</si>
  <si>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</si>
  <si>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</si>
  <si>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</si>
  <si>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</si>
  <si>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</si>
  <si>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</si>
  <si>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</si>
  <si>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</si>
  <si>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</si>
  <si>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</si>
  <si>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</si>
  <si>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</si>
  <si>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</si>
  <si>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</si>
  <si>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</si>
  <si>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</si>
  <si>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</si>
  <si>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</si>
  <si>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</si>
  <si>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</si>
  <si>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</si>
  <si>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</si>
  <si>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</si>
  <si>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</si>
  <si>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</si>
  <si>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</si>
  <si>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</si>
  <si>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</si>
  <si>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</si>
  <si>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</si>
  <si>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</si>
  <si>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</si>
  <si>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</si>
  <si>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</si>
  <si>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</si>
  <si>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</si>
  <si>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</si>
  <si>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</si>
  <si>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</si>
  <si>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</si>
  <si>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</si>
  <si>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</si>
  <si>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</si>
  <si>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</si>
  <si>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</si>
  <si>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</si>
  <si>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</si>
  <si>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</si>
  <si>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</si>
  <si>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</si>
  <si>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</si>
  <si>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</si>
  <si>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</si>
  <si>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</si>
  <si>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</si>
  <si>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</si>
  <si>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</si>
  <si>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</si>
  <si>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</si>
  <si>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</si>
  <si>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</si>
  <si>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</si>
  <si>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</si>
  <si>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</si>
  <si>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</si>
  <si>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</si>
  <si>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</si>
  <si>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</si>
  <si>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</si>
  <si>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</si>
  <si>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</si>
  <si>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</si>
  <si>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</si>
  <si>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</si>
  <si>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</si>
  <si>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</si>
  <si>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</si>
  <si>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</si>
  <si>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</si>
  <si>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</si>
  <si>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</si>
  <si>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</si>
  <si>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</si>
  <si>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</si>
  <si>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</si>
  <si>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</si>
  <si>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</si>
  <si>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</si>
  <si>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</si>
  <si>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</si>
  <si>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</si>
  <si>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</si>
  <si>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</si>
  <si>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</si>
  <si>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</si>
  <si>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</si>
  <si>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</si>
  <si>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</si>
  <si>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</si>
  <si>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</si>
  <si>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</si>
  <si>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</si>
  <si>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</si>
  <si>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</si>
  <si>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</si>
  <si>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</si>
  <si>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</si>
  <si>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</si>
  <si>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</si>
  <si>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</si>
  <si>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</si>
  <si>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</si>
  <si>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</si>
  <si>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</si>
  <si>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</si>
  <si>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</si>
  <si>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</si>
  <si>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</si>
  <si>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</si>
  <si>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</si>
  <si>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</si>
  <si>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</si>
  <si>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</si>
  <si>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</si>
  <si>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</si>
  <si>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</si>
  <si>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</si>
  <si>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</si>
  <si>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</si>
  <si>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</si>
  <si>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</si>
  <si>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</si>
  <si>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</si>
  <si>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</si>
  <si>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</si>
  <si>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</si>
  <si>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</si>
  <si>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</si>
  <si>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</si>
  <si>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</si>
  <si>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</si>
  <si>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</si>
  <si>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</si>
  <si>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</si>
  <si>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</si>
  <si>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</si>
  <si>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</si>
  <si>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</si>
  <si>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</si>
  <si>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</si>
  <si>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</si>
  <si>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</si>
  <si>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</si>
  <si>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</si>
  <si>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</si>
  <si>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</si>
  <si>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</si>
  <si>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</si>
  <si>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</si>
  <si>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</si>
  <si>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</si>
  <si>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</si>
  <si>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</si>
  <si>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</si>
  <si>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</si>
  <si>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</si>
  <si>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</si>
  <si>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</si>
  <si>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</si>
  <si>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</si>
  <si>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</si>
  <si>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</si>
  <si>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</si>
  <si>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</si>
  <si>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</si>
  <si>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</si>
  <si>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</si>
  <si>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</si>
  <si>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</si>
  <si>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</si>
  <si>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</si>
  <si>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</si>
  <si>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</si>
  <si>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</si>
  <si>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</si>
  <si>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</si>
  <si>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</si>
  <si>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</si>
  <si>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</si>
  <si>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</si>
  <si>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</si>
  <si>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</si>
  <si>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</si>
  <si>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</si>
  <si>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</si>
  <si>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</si>
  <si>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</si>
  <si>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</si>
  <si>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</si>
  <si>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</si>
  <si>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</si>
  <si>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</si>
  <si>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</si>
  <si>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</si>
  <si>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</si>
  <si>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</si>
  <si>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</si>
  <si>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</si>
  <si>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</si>
  <si>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</si>
  <si>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</si>
  <si>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</si>
  <si>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</si>
  <si>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</si>
  <si>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</si>
  <si>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</si>
  <si>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</si>
  <si>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</si>
  <si>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</si>
  <si>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</si>
  <si>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</si>
  <si>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</si>
  <si>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</si>
  <si>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</si>
  <si>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</si>
  <si>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</si>
  <si>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</si>
  <si>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</si>
  <si>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</si>
  <si>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</si>
  <si>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</si>
  <si>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</si>
  <si>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</si>
  <si>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</si>
  <si>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</si>
  <si>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</si>
  <si>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</si>
  <si>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</si>
  <si>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</si>
  <si>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</si>
  <si>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</si>
  <si>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</si>
  <si>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</si>
  <si>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</si>
  <si>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</si>
  <si>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</si>
  <si>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</si>
  <si>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</si>
  <si>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</si>
  <si>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</si>
  <si>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</si>
  <si>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</si>
  <si>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</si>
  <si>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</si>
  <si>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</si>
  <si>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</si>
  <si>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</si>
  <si>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</si>
  <si>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</si>
  <si>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</si>
  <si>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</si>
  <si>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</si>
  <si>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</si>
  <si>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</si>
  <si>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</si>
  <si>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</si>
  <si>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</si>
  <si>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</si>
  <si>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</si>
  <si>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</si>
  <si>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</si>
  <si>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</si>
  <si>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</si>
  <si>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</si>
  <si>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</si>
  <si>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</si>
  <si>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</si>
  <si>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</si>
  <si>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</si>
  <si>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</si>
  <si>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</si>
  <si>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</si>
  <si>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</si>
  <si>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</si>
  <si>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</si>
  <si>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</si>
  <si>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</si>
  <si>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</si>
  <si>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</si>
  <si>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</si>
  <si>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</si>
  <si>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</si>
  <si>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</si>
  <si>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</si>
  <si>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</si>
  <si>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</si>
  <si>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</si>
  <si>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</si>
  <si>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</si>
  <si>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</si>
  <si>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</si>
  <si>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</si>
  <si>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</si>
  <si>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</si>
  <si>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</si>
  <si>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</si>
  <si>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</si>
  <si>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</si>
  <si>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</si>
  <si>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</si>
  <si>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</si>
  <si>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</si>
  <si>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</si>
  <si>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</si>
  <si>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</si>
  <si>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</si>
  <si>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</si>
  <si>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</si>
  <si>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</si>
  <si>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</si>
  <si>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</si>
  <si>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</si>
  <si>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</si>
  <si>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</si>
  <si>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</si>
  <si>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</si>
  <si>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</si>
  <si>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</si>
  <si>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</si>
  <si>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</si>
  <si>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</si>
  <si>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</si>
  <si>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</si>
  <si>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</si>
  <si>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</si>
  <si>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</si>
  <si>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</si>
  <si>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</si>
  <si>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</si>
  <si>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</si>
  <si>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</si>
  <si>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</si>
  <si>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</si>
  <si>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</si>
  <si>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</si>
  <si>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</si>
  <si>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</si>
  <si>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</si>
  <si>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</si>
  <si>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</si>
  <si>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</si>
  <si>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</si>
  <si>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</si>
  <si>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</si>
  <si>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</si>
  <si>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</si>
  <si>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</si>
  <si>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</si>
  <si>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</si>
  <si>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</si>
  <si>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</si>
  <si>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</si>
  <si>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</si>
  <si>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</si>
  <si>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</si>
  <si>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</si>
  <si>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</si>
  <si>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</si>
  <si>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</si>
  <si>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</si>
  <si>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</si>
  <si>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</si>
  <si>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</si>
  <si>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</si>
  <si>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</si>
  <si>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</si>
  <si>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</si>
  <si>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</si>
  <si>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</si>
  <si>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</si>
  <si>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</si>
  <si>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</si>
  <si>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</si>
  <si>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</si>
  <si>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</si>
  <si>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</si>
  <si>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</si>
  <si>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</si>
  <si>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</si>
  <si>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</si>
  <si>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</si>
  <si>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</si>
  <si>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</si>
  <si>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</si>
  <si>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</si>
  <si>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</si>
  <si>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</si>
  <si>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</si>
  <si>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</si>
  <si>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</si>
  <si>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</si>
  <si>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</si>
  <si>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</si>
  <si>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</si>
  <si>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</si>
  <si>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</si>
  <si>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</si>
  <si>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</si>
  <si>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</si>
  <si>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</si>
  <si>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</si>
  <si>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</si>
  <si>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</si>
  <si>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</si>
  <si>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</si>
  <si>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</si>
  <si>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</si>
  <si>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</si>
  <si>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</si>
  <si>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</si>
  <si>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</si>
  <si>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</si>
  <si>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</si>
  <si>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</si>
  <si>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</si>
  <si>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</si>
  <si>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</si>
  <si>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</si>
  <si>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</si>
  <si>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</si>
  <si>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</si>
  <si>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</si>
  <si>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</si>
  <si>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</si>
  <si>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</si>
  <si>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</si>
  <si>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</si>
  <si>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</si>
  <si>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</si>
  <si>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</si>
  <si>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</si>
  <si>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</si>
  <si>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</si>
  <si>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</si>
  <si>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</si>
  <si>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</si>
  <si>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</si>
  <si>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</si>
  <si>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</si>
  <si>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</si>
  <si>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</si>
  <si>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</si>
  <si>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</si>
  <si>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</si>
  <si>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</si>
  <si>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</si>
  <si>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</si>
  <si>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</si>
  <si>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</si>
  <si>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</si>
  <si>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</si>
  <si>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</si>
  <si>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</si>
  <si>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</si>
  <si>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</si>
  <si>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</si>
  <si>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</si>
  <si>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</si>
  <si>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</si>
  <si>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</si>
  <si>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</si>
  <si>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</si>
  <si>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</si>
  <si>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</si>
  <si>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</si>
  <si>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</si>
  <si>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</si>
  <si>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</si>
  <si>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</si>
  <si>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</si>
  <si>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</si>
  <si>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</si>
  <si>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</si>
  <si>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</si>
  <si>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</si>
  <si>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</si>
  <si>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</si>
  <si>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</si>
  <si>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</si>
  <si>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</si>
  <si>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</si>
  <si>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</si>
  <si>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</si>
  <si>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</si>
  <si>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</si>
  <si>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</si>
  <si>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</si>
  <si>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</si>
  <si>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</si>
  <si>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</si>
  <si>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</si>
  <si>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</si>
  <si>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</si>
  <si>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</si>
  <si>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</si>
  <si>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</si>
  <si>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</si>
  <si>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</si>
  <si>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</si>
  <si>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</si>
  <si>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</si>
  <si>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</si>
  <si>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</si>
  <si>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</si>
  <si>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</si>
  <si>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</si>
  <si>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</si>
  <si>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</si>
  <si>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</si>
  <si>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</si>
  <si>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</si>
  <si>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</si>
  <si>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</si>
  <si>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</si>
  <si>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</si>
  <si>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</si>
  <si>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</si>
  <si>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</si>
  <si>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</si>
  <si>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</si>
  <si>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</si>
  <si>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</si>
  <si>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</si>
  <si>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</si>
  <si>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</si>
  <si>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</si>
  <si>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</si>
  <si>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</si>
  <si>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</si>
  <si>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</si>
  <si>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</si>
  <si>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</si>
  <si>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</si>
  <si>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</si>
  <si>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</si>
  <si>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</si>
  <si>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</si>
  <si>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</si>
  <si>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</si>
  <si>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</si>
  <si>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</si>
  <si>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</si>
  <si>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</si>
  <si>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</si>
  <si>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</si>
  <si>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</si>
  <si>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</si>
  <si>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</si>
  <si>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</si>
  <si>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</si>
  <si>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</si>
  <si>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</si>
  <si>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</si>
  <si>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</si>
  <si>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</si>
  <si>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</si>
  <si>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</si>
  <si>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</si>
  <si>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</si>
  <si>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</si>
  <si>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</si>
  <si>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</si>
  <si>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</si>
  <si>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</si>
  <si>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</si>
  <si>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</si>
  <si>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</si>
  <si>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</si>
  <si>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</si>
  <si>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</si>
  <si>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</si>
  <si>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</si>
  <si>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</si>
  <si>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</si>
  <si>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</si>
  <si>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</si>
  <si>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</si>
  <si>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</si>
  <si>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</si>
  <si>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</si>
  <si>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</si>
  <si>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</si>
  <si>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</si>
  <si>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</si>
  <si>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</si>
  <si>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</si>
  <si>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</si>
  <si>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</si>
  <si>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</si>
  <si>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</si>
  <si>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</si>
  <si>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</si>
  <si>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</si>
  <si>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</si>
  <si>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</si>
  <si>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</si>
  <si>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</si>
  <si>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</si>
  <si>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</si>
  <si>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</si>
  <si>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</si>
  <si>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</si>
  <si>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</si>
  <si>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</si>
  <si>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</si>
  <si>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</si>
  <si>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</si>
  <si>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</si>
  <si>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</si>
  <si>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</si>
  <si>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</si>
  <si>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</si>
  <si>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</si>
  <si>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</si>
  <si>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</si>
  <si>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</si>
  <si>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</si>
  <si>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</si>
  <si>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</si>
  <si>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</si>
  <si>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</si>
  <si>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</si>
  <si>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</si>
  <si>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</si>
  <si>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</si>
  <si>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</si>
  <si>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</si>
  <si>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</si>
  <si>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</si>
  <si>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</si>
  <si>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</si>
  <si>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</si>
  <si>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</si>
  <si>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</si>
  <si>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</si>
  <si>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</si>
  <si>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</si>
  <si>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</si>
  <si>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</si>
  <si>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</si>
  <si>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</si>
  <si>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</si>
  <si>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</si>
  <si>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</si>
  <si>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</si>
  <si>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</si>
  <si>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</si>
  <si>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</si>
  <si>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</si>
  <si>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</si>
  <si>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</si>
  <si>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</si>
  <si>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</si>
  <si>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</si>
  <si>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</si>
  <si>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</si>
  <si>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</si>
  <si>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</si>
  <si>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</si>
  <si>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</si>
  <si>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</si>
  <si>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</si>
  <si>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</si>
  <si>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</si>
  <si>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</si>
  <si>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</si>
  <si>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</si>
  <si>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</si>
  <si>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</si>
  <si>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</si>
  <si>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</si>
  <si>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</si>
  <si>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</si>
  <si>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</si>
  <si>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</si>
  <si>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</si>
  <si>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</si>
  <si>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</si>
  <si>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</si>
  <si>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</si>
  <si>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</si>
  <si>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</si>
  <si>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</si>
  <si>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</si>
  <si>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</si>
  <si>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</si>
  <si>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</si>
  <si>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</si>
  <si>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</si>
  <si>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</si>
  <si>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</si>
  <si>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</si>
  <si>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</si>
  <si>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</si>
  <si>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</si>
  <si>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</si>
  <si>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</si>
  <si>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</si>
  <si>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</si>
  <si>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</si>
  <si>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</si>
  <si>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</si>
  <si>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</si>
  <si>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</si>
  <si>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</si>
  <si>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</si>
  <si>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</si>
  <si>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</si>
  <si>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</si>
  <si>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</si>
  <si>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</si>
  <si>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</si>
  <si>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</si>
  <si>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</si>
  <si>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</si>
  <si>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</si>
  <si>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</si>
  <si>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</si>
  <si>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</si>
  <si>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</si>
  <si>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</si>
  <si>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</si>
  <si>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</si>
  <si>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</si>
  <si>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</si>
  <si>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</si>
  <si>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</si>
  <si>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</si>
  <si>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</si>
  <si>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</si>
  <si>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</si>
  <si>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</si>
  <si>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</si>
  <si>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</si>
  <si>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</si>
  <si>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</si>
  <si>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</si>
  <si>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</si>
  <si>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</si>
  <si>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</si>
  <si>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</si>
  <si>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</si>
  <si>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</si>
  <si>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</si>
  <si>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</si>
  <si>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</si>
  <si>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</si>
  <si>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</si>
  <si>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</si>
  <si>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</si>
  <si>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</si>
  <si>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</si>
  <si>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</si>
  <si>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</si>
  <si>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</si>
  <si>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</si>
  <si>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</si>
  <si>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</si>
  <si>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</si>
  <si>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</si>
  <si>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</si>
  <si>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</si>
  <si>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</si>
  <si>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</si>
  <si>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</si>
  <si>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</si>
  <si>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</si>
  <si>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</si>
  <si>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</si>
  <si>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</si>
  <si>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</si>
  <si>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</si>
  <si>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</si>
  <si>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</si>
  <si>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</si>
  <si>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</si>
  <si>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</si>
  <si>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</si>
  <si>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</si>
  <si>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</si>
  <si>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</si>
  <si>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</si>
  <si>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</si>
  <si>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</si>
  <si>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</si>
  <si>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</si>
  <si>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</si>
  <si>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</si>
  <si>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</si>
  <si>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</si>
  <si>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</si>
  <si>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</si>
  <si>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</si>
  <si>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</si>
  <si>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</si>
  <si>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</si>
  <si>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</si>
  <si>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</si>
  <si>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</si>
  <si>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</si>
  <si>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</si>
  <si>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</si>
  <si>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</si>
  <si>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</si>
  <si>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</si>
  <si>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</si>
  <si>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</si>
  <si>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</si>
  <si>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</si>
  <si>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</si>
  <si>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</si>
  <si>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</si>
  <si>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</si>
  <si>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</si>
  <si>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</si>
  <si>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</si>
  <si>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</si>
  <si>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</si>
  <si>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</si>
  <si>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</si>
  <si>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</si>
  <si>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</si>
  <si>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</si>
  <si>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</si>
  <si>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</si>
  <si>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</si>
  <si>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</si>
  <si>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</si>
  <si>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</si>
  <si>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</si>
  <si>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</si>
  <si>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</si>
  <si>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</si>
  <si>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</si>
  <si>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</si>
  <si>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</si>
  <si>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</si>
  <si>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</si>
  <si>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</si>
  <si>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</si>
  <si>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</si>
  <si>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</si>
  <si>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</si>
  <si>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</si>
  <si>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</si>
  <si>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</si>
  <si>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</si>
  <si>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</si>
  <si>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</si>
  <si>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</si>
  <si>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</si>
  <si>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</si>
  <si>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</si>
  <si>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</si>
  <si>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</si>
  <si>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</si>
  <si>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</si>
  <si>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</si>
  <si>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</si>
  <si>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</si>
  <si>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</si>
  <si>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</si>
  <si>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</si>
  <si>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</si>
  <si>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</si>
  <si>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</si>
  <si>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</si>
  <si>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</si>
  <si>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</si>
  <si>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</si>
  <si>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</si>
  <si>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</si>
  <si>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</si>
  <si>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</si>
  <si>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</si>
  <si>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</si>
  <si>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</si>
  <si>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</si>
  <si>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</si>
  <si>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</si>
  <si>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</si>
  <si>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</si>
  <si>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</si>
  <si>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</si>
  <si>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</si>
  <si>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</si>
  <si>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</si>
  <si>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</si>
  <si>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</si>
  <si>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</si>
  <si>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</si>
  <si>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</si>
  <si>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</si>
  <si>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</si>
  <si>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</si>
  <si>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</si>
  <si>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</si>
  <si>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</si>
  <si>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</si>
  <si>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</si>
  <si>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</si>
  <si>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</si>
  <si>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</si>
  <si>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</si>
  <si>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</si>
  <si>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</si>
  <si>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</si>
  <si>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</si>
  <si>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</si>
  <si>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</si>
  <si>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</si>
  <si>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</si>
  <si>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</si>
  <si>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“Prestar  el servicio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</si>
  <si>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MUNICIPIO DE PASTO</t>
  </si>
  <si>
    <t>MUNICIPIO DE GUALMATAN</t>
  </si>
  <si>
    <t>MUNICIPIO DE BUESACO</t>
  </si>
  <si>
    <t xml:space="preserve">MUNICIPIO DE EL CONTADERO CAPACITACION EN PRIMERA INFANCIA </t>
  </si>
  <si>
    <t>MUNICIPIO DE CUMBITARA</t>
  </si>
  <si>
    <t>MUNICIPIO DE ARBOLEDA</t>
  </si>
  <si>
    <t>MUNICIPIO DE ROBERTO PAYAN</t>
  </si>
  <si>
    <t>MUNICIPIO DE MAGUI PAYAN</t>
  </si>
  <si>
    <t xml:space="preserve">MUNICIPIO DE LA LLANADA </t>
  </si>
  <si>
    <t>MUNICIPIO DE LA TOLA</t>
  </si>
  <si>
    <t>GOBERNACION DE NARIÑO</t>
  </si>
  <si>
    <t>ICBF REGIONAL NARIÑO</t>
  </si>
  <si>
    <t>MUNICIPIO DE BARBACOAS</t>
  </si>
  <si>
    <t>ICBF REGIONAL PUTUMAYO</t>
  </si>
  <si>
    <t>ICBF REGIONAL VALLE</t>
  </si>
  <si>
    <t>SN</t>
  </si>
  <si>
    <t>912-2014</t>
  </si>
  <si>
    <t>199-2020</t>
  </si>
  <si>
    <t>182-2020</t>
  </si>
  <si>
    <t>186-2020</t>
  </si>
  <si>
    <t>183-2020</t>
  </si>
  <si>
    <t>160-2020</t>
  </si>
  <si>
    <t>249-2020</t>
  </si>
  <si>
    <t>79-2020</t>
  </si>
  <si>
    <t>365-2020</t>
  </si>
  <si>
    <t>364-2020</t>
  </si>
  <si>
    <t xml:space="preserve">CONTRATO PARA OPORTUNIDADES LABORALES PRIMER EMPLEO JOVENES </t>
  </si>
  <si>
    <t xml:space="preserve">CONTRATO MUNICIPIO DE GUALMATAN CAPACITACION EN PRIMERA INFANCIA </t>
  </si>
  <si>
    <t xml:space="preserve">ATENCION PROGRAMA CONTRA EL BULLYING O MATONEO ESCOLAR </t>
  </si>
  <si>
    <t>CONTRATO MUNICIPIO DE EL CONTADERO CAPACITACION EN PRIMERA INFANCIA PRIMERA ETAPA</t>
  </si>
  <si>
    <t xml:space="preserve">ATENCION PROGRAMA CONTRA EL BULLYING O MATONERO ESCOLAR </t>
  </si>
  <si>
    <t xml:space="preserve">CONTRATO MUNICIPIO DE ARBOLEDA CAPACITACION EN PRIMERA INFANCIA </t>
  </si>
  <si>
    <t>CAPACITACION O ACTUALIZACION PEDAGOGICA AL PERSONAL QUE AEIENDE A  LA PRIMERA INFANCIA DEL MUNICIPIOS</t>
  </si>
  <si>
    <t>CAPACITACION PRIMERA INFANCIA</t>
  </si>
  <si>
    <t xml:space="preserve">CONTRATO MUNICIPIO DE ROBERTO PAYAN CAPACITACION EN PRIMERA INFANCIA </t>
  </si>
  <si>
    <t xml:space="preserve">CONTRATO MUNICIPIO DE MAGUI PAYAN CAPACITACION EN PRIMERA INFANCIA </t>
  </si>
  <si>
    <t xml:space="preserve">CONTRATO MUNICIPIO DE LA LLANADA CAPACITACION EN PRIMERA INFANCIA </t>
  </si>
  <si>
    <t xml:space="preserve">CONTRATO MUNICIPIO DE LA TOLA CAPACITACION EN PRIMERA INFANCIA </t>
  </si>
  <si>
    <t>CONTRATO PARA EL PROYECTO DENOMINADO FORTALECIMIENTO DE LA CAPACIDAD DE RESILIENCIA PARA LA REPARACIÓN COLECTIVA DE LAS FAMILIAS RETORNADAS POR EFECTOS DEL DESPLAZAMIENTO FORZADO DE LAS COMUNIDADES AFRODESCENDIENTES, CAMPESINAS Y PUEBLOS INDÍGENAS EN LOS MUNICIPIOS DE POLICARPA, LEIVA, OLAYA HERRERA, SANTA BÁRBARA DE ISCUANDE Y BARBACOAS EN NARIÑO – CONVENIO 1629</t>
  </si>
  <si>
    <t>ATENCION A LA PRIMERA INFANCIA DE LOS MUNICIPIOS DE MOSQUERA DEPARTAMENTO DE NARIÑO, MODALIDAD CDI INSTITUCIONAL Y FAMILIAR EN EL MUNICIPIO DE MOSQUERA, CON 930 CUPOS</t>
  </si>
  <si>
    <t>ATENCION INTEGRAL A LA PRIMERA INFANCIA EN LA  MODALIDAD CDI INSTITUCIONAL Y FAMILIAR. EN LOS MUNICIPIOS DE BUESACO, ALBAN, SAN BERNARDO Y EL TABLON DE GOMEZ,  CON 814 CUPOS</t>
  </si>
  <si>
    <t>ATENCION INTEGRAL A LA PRIMERA INFANCIA EN EL SERVICIO DESARROLLO INFANTIL EN MEDIO FAMILIAR   "DIMF PASTO", EN LOS MUNICIPIOS DE CHACHAGUI, FUNES, TANGUA Y YACUANQUER, CON 231 CUPOS</t>
  </si>
  <si>
    <t>ATENCION INTEGRAL A LA PRIMERA INFANCIA EN EL SERVICIO DESARROLLO INFANTIL EN MEDIO FAMILIAR   "DIMF TUQUERRES", EN LOS MUNICIPIOS DE GUAITARILLA, RICAURTE, SANTACRU, SAPUYES Y TUQUERRES, CON 1469 CUPOS</t>
  </si>
  <si>
    <t>ATENCION INTEGRAL A LA PRIMERA INFANCIA EN LOS CENTROS DE DESARROLLO INFANTL  "CDI IPIALES", 220 CUPOS</t>
  </si>
  <si>
    <t>ATENCION INTEGRAL A LA PRIMERA INFANCIA EN LOS CENTROS DE DESARROLLO INFANTL  "CDI TUQUERRES", EN LOS MUNICIPIOS DE GUAITARILLA, SAMANIEGO, SAPUYES, LA LLANADA, MALLMA, OSPINA, PROVIDENCIA Y RICAURTE, CON 633 CUPOS</t>
  </si>
  <si>
    <t>ATENCION INTEGRAL A LA PRIMERA INFANCIA EN EL SERVICIO DESARROLLO INFANTIL EN MEDIO FAMILIAR   "DIMF PASTO", EN LOS MUNICIPIOS DE CHACHAGUI, FUNES, TANGUA Y YACUANQUER, CON 391 CUPOS</t>
  </si>
  <si>
    <t>ATENCION INTEGRAL A LA PRIMERA INFANCIA EN EL SERVICIO DESARROLLO INFANTIL EN MEDIO FAMILIAR   "DIMF TUQUERRES", EN LOS MUNICIPIOS DE RICAUTE, SAPUYES, TUQUERRES, GUITARILLA Y SANTACRUZ, CON 2089 CUPOS</t>
  </si>
  <si>
    <t>PATENCION INTEGRAL A LA PRIMERA INFANCIA EN LA MODALIDAD PROPIA E  INTERCULTURAL"PROPIA TUQUERRES". EN EL MUNICIPIO DE RICAURTE, CON 188 CUPOS</t>
  </si>
  <si>
    <t>ATENCION INTEGRAL A LA PRIMERA INFANCIA EN EL SERVICIO CENTROS DE DESARROLLO INFANTL  "CDI IPIALES".CON  CUPOS</t>
  </si>
  <si>
    <t>ATENCION INTEGRAL A LA PRIMERA INFANCIA EN EL SERVICIO DE CENTROS DE DESARROLLO INFANTL  "CDI TUQUERRES", EN LOS MUNICIPIOS DE GUAITARILLA, SAMANIEGO, SAPUYES, GUITARILLA, LA LLANADA, MALLAMA, OSPINA, PROVIDENCIA, RICAURTE, SAMANIEGO, CON 409 CUPOS</t>
  </si>
  <si>
    <t>ATENCION INTEGRAL A LA PRIMERA INFANCIA EN EL SERVICIO DESARROLLO INFANTIL EN MEDIO FAMILIAR   "DIMF PASTO UNO", EN LOS MUNICIPIOS DE CHACHAGUI, FUNES, SAN BERNARDO, TANGUA Y YACUANQUER, CON 391 CUPOS</t>
  </si>
  <si>
    <t>ATENCION INTEGRAL A LA PRIMERA INFANCIA EN EL SERVICIO DESARROLLO INFANTIL EN MEDIO FAMILIAR   "DIMF TUQUERRES", EN LOS MUNICIPIOS DE GUAITARILLA, RICAURTE, SANTACRUZ, SAPUYES Y TUQUERRES, CON 2089 CUPOS</t>
  </si>
  <si>
    <t>ATENCION INTEGRAL A LA PRIMERA INFANCIA EN LOS HOGARES COMUNITARIOS DE BIENESTAR HCB DEL ICBF, MUNICIPIO DE PASTO, CON 1490 CUPOS</t>
  </si>
  <si>
    <t>ATENCION INTEGRAL A LA PRIMERA INFANCIA EN LA MODALIDAD CDIS INTTITUCIONALES EN GUAITARILLA, LA LLANADA, MALLAMA, OPSINA, PROVIDENCIA, RICAURTE Y SAMANIEGO, CON 409 CUPOS</t>
  </si>
  <si>
    <t>ATENCION INTEGRAL A LA PRIMERA INFANCIA EN LA MODALIDAD PROPIA INTERCULTURAL INDIGENA EN EL MUNICIPIO DE RICAURTE.</t>
  </si>
  <si>
    <t>IMPLEMENTAR UN PROCESO DE PROMOCION DE DERECHOS Y PREVENCION DE VULNERACIONES ATRAVES DE DESARROLLO DE ACTIVIDADES ARTÍSTICAS, CULTURALES Y DEPORTIVAS, DIRIGIDAS A NIÑOS, NIÑAS Y ADOLESCENTES CON ENFASIIS EN PREVENCION DE TRABAJO INFANTIL Y EN EL MARCO DE LA ESTRATEGIA DE PREVENCION DE RIESGOS ESPECIFICOS EPRE</t>
  </si>
  <si>
    <t>ATENCION PRIMERA INFANCIA CENTRO DE DESARROLLO INFANTIL CDI EN EL MUNICIPIO DE LOS ANDES SOTOMAYOR, CDI CON 132 CUPOS PRIMERA INFANCIA, CON 132 CUPOS</t>
  </si>
  <si>
    <t>ATENCION PRIMERA INFANCIA CENTRO DE DESARROLLO INFANTIL CDI EN LOS MUNICIPIOS DE GUAITARILLA, LA LLANADA, MALLAMA, OSPINA, PROVICENDIA, RICAURTE Y SAMANIEGO CDI SIN ARRIENDO, 398 CUPOS DE PRIMERA INFANCIA, CON 366 CUPOS</t>
  </si>
  <si>
    <t xml:space="preserve">ATENCION PRIMERA INFANCIA CENTRO DE DESARROLLO INFANTIL EN LOS MUNICIPIOS DE ALDANA, GUACHUCAL, CUASPUD, CUMBAL, PUPIALES SIN ARRIENDO, ALDANA, GUACHUAL Y PUPIALES CON ARRIENDO,  811 CUPOS </t>
  </si>
  <si>
    <t>ATENCION PRIMERA INFANCIA MODALIDAD DESARROLLO INFANTIL EN MEDIO FAMILIAR DIMF EN LOS MUNICIPIOS  DE GUITARILLA, RICAURTE Y SANTACRUZ DE GUACHAVEZ, DIMF RURAL, CON 1524 CUPOS</t>
  </si>
  <si>
    <t>ATENCION PRIMERA INFANCIA MODALIDAD PROPIA E INTERCULTURAL EN EL MUNICIPIO DE RICAURTE,   CON 280 CUPOS</t>
  </si>
  <si>
    <t>ATENCION PRIMERA INFANCIA MODALIDAD EN LOS HOGARES COMUNITARIOS DE BIENESTAR HCB TRADICIONAL Y FAMI PASTO, CON 1222 CUPOS</t>
  </si>
  <si>
    <t>ATENCION PRIMERA INFANCIA MODALIDAD PROPIA E INTERCULTURAL EN LOS MUNICIPIOS DE DESANTIAGO Y SIBUNDOY, CON 240 CUPOS</t>
  </si>
  <si>
    <t xml:space="preserve">ATENCION PRIMERA INFANCIA MODALIDAD DESARROLLO INFANTIL EN MEDIO FAMILIAR DIMF EN LOS MUNICIPIOS  DE PALMIRA, CERRITO Y GENIEBRA, DIMF URBANO CON 1156 CUPOS </t>
  </si>
  <si>
    <t>ATENCION PRIMERA INFANCIA MODALIDAD DESARROLLO INFANTIL EN MEDIO FAMILIAR DIMF EN LOS MUNICIPIOS  DE SEVILLA Y CAICEDONIA DIMF RURAL, CON 895 CUPOS</t>
  </si>
  <si>
    <t>GUALMATAN</t>
  </si>
  <si>
    <t xml:space="preserve">BUESACO </t>
  </si>
  <si>
    <t>ROBERTO PAYAN</t>
  </si>
  <si>
    <t>MAGUI PAYAN</t>
  </si>
  <si>
    <t>CHACHAGUI</t>
  </si>
  <si>
    <t>TUQUERRES</t>
  </si>
  <si>
    <t>LOS ANDES SOTOMAYOR</t>
  </si>
  <si>
    <t>PALMIERA</t>
  </si>
  <si>
    <t>DIEGO IVAN CITELI JURADO</t>
  </si>
  <si>
    <t>19/12/2014</t>
  </si>
  <si>
    <t>carrera 25 No. 15-79  Edificio Fundación Un Mundo Sin Fronteras. Tercer piso</t>
  </si>
  <si>
    <t>fundacionunmundosinfronteras@gmail.com</t>
  </si>
  <si>
    <t>455-2020</t>
  </si>
  <si>
    <t>PRESTAR EL SERVICIO PARA LA ATENCION A LA PRIMERA INFANCIA EN LOS HOGARES COMUNITARIOS DE BIENESTAR HCB DE CONFORMIDAD  CON EL MANUAL OPERATIVO DE LA MODALIDAD COMUNITARIA Y EL SERVICIO HCB FAMILIA, MUJER E INFANCIA_FAMI, DE CONFORMIDAD CON EL MANUAL OPERATIVO DE LA MODALIDAD  FAMILIAR, EL LINEAMIENTO TECNICO PARA LA ATENCION A LA PRIMERA INFANCIA Y LAS DIRECTRICES ESTABLECIDAS POR EL ICBF, EN ARMONÍA CON LA POLÍTICA DE ESTADO PARA EL DESARROLLO INTEGRAL DE LA PRIMERA INFANCIA DE CERO ASIEMPRE</t>
  </si>
  <si>
    <t>2.718.470.399 </t>
  </si>
  <si>
    <t>2021-41-10001164</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</si>
</sst>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 #,##0\ &quot;€&quot;_-;\-* #,##0\ &quot;€&quot;_-;_-* &quot;-&quot;\ &quot;€&quot;_-;_-@_-"/>
    <numFmt numFmtId="164" formatCode="d/mm/yyyy;@"/>
    <numFmt numFmtId="165" formatCode="#,##0.0"/>
    <numFmt numFmtId="166" formatCode="[$$-240A]\ #,##0;\-[$$-240A]\ #,##0"/>
    <numFmt numFmtId="167" formatCode="[$$-240A]\ #,##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
      <sz val="8"/>
      <color theme="1"/>
      <name val="Calibri"/>
      <family val="2"/>
      <scheme val="minor"/>
    </font>
    <font>
      <sz val="8"/>
      <color rgb="FF000000"/>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42"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7" fontId="2" fillId="0" borderId="0" xfId="0" applyNumberFormat="1" applyFont="1" applyFill="1" applyBorder="1" applyAlignment="1">
      <alignment horizontal="center" vertical="center"/>
    </xf>
    <xf numFmtId="167"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7" fontId="0" fillId="0" borderId="0" xfId="0" applyNumberFormat="1" applyAlignment="1">
      <alignment vertical="center"/>
    </xf>
    <xf numFmtId="164"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6" fontId="3" fillId="3" borderId="31" xfId="1" applyNumberFormat="1" applyFont="1" applyFill="1" applyBorder="1" applyAlignment="1" applyProtection="1">
      <alignment vertical="center"/>
      <protection locked="0"/>
    </xf>
    <xf numFmtId="164"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4" fontId="3" fillId="3" borderId="1" xfId="0" applyNumberFormat="1" applyFont="1" applyFill="1" applyBorder="1" applyAlignment="1" applyProtection="1">
      <alignment vertical="center"/>
      <protection locked="0"/>
    </xf>
    <xf numFmtId="166"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6"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4"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4"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7"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7" fontId="2" fillId="4" borderId="0" xfId="0" applyNumberFormat="1" applyFont="1" applyFill="1" applyBorder="1" applyAlignment="1" applyProtection="1">
      <alignment horizontal="center" vertical="center"/>
    </xf>
    <xf numFmtId="167"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7" fontId="2" fillId="4" borderId="0" xfId="0" applyNumberFormat="1" applyFont="1" applyFill="1" applyBorder="1" applyAlignment="1" applyProtection="1">
      <alignment horizontal="left" vertical="center"/>
    </xf>
    <xf numFmtId="167"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6" fontId="3" fillId="3" borderId="1" xfId="0" applyNumberFormat="1" applyFont="1" applyFill="1" applyBorder="1" applyAlignment="1" applyProtection="1">
      <alignment horizontal="center" vertical="center"/>
      <protection locked="0"/>
    </xf>
    <xf numFmtId="165"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2" fontId="29" fillId="3" borderId="35" xfId="0" applyNumberFormat="1" applyFont="1" applyFill="1" applyBorder="1" applyAlignment="1" applyProtection="1">
      <alignment horizontal="justify" vertical="top"/>
      <protection locked="0"/>
    </xf>
    <xf numFmtId="0" fontId="29" fillId="3" borderId="35" xfId="0" applyFont="1" applyFill="1" applyBorder="1" applyAlignment="1" applyProtection="1">
      <alignment horizontal="justify" vertical="top"/>
      <protection locked="0"/>
    </xf>
    <xf numFmtId="14" fontId="29" fillId="3" borderId="35" xfId="0" applyNumberFormat="1" applyFont="1" applyFill="1" applyBorder="1" applyAlignment="1" applyProtection="1">
      <alignment horizontal="justify" vertical="top"/>
      <protection locked="0"/>
    </xf>
    <xf numFmtId="3" fontId="29" fillId="3" borderId="35" xfId="0" applyNumberFormat="1" applyFont="1" applyFill="1" applyBorder="1" applyAlignment="1" applyProtection="1">
      <alignment horizontal="justify" vertical="top"/>
      <protection locked="0"/>
    </xf>
    <xf numFmtId="0" fontId="30" fillId="3" borderId="0" xfId="0" applyFont="1" applyFill="1" applyAlignment="1" applyProtection="1">
      <alignment horizontal="left" vertical="center"/>
      <protection locked="0"/>
    </xf>
    <xf numFmtId="3" fontId="29" fillId="3" borderId="35" xfId="0" applyNumberFormat="1" applyFont="1" applyFill="1" applyBorder="1" applyAlignment="1" applyProtection="1">
      <alignment horizontal="left"/>
      <protection locked="0"/>
    </xf>
    <xf numFmtId="3" fontId="29" fillId="3" borderId="35" xfId="0" applyNumberFormat="1" applyFont="1" applyFill="1" applyBorder="1" applyAlignment="1" applyProtection="1">
      <alignment horizontal="left" vertical="center"/>
      <protection locked="0"/>
    </xf>
    <xf numFmtId="3" fontId="30" fillId="3" borderId="35"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1-10001164"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BreakPreview" topLeftCell="J7" zoomScale="70" zoomScaleNormal="67" zoomScaleSheetLayoutView="70" workbookViewId="0">
      <selection activeCell="L21" sqref="L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7" t="s">
        <v>2651</v>
      </c>
      <c r="B6" s="218"/>
      <c r="C6" s="218"/>
      <c r="D6" s="218"/>
      <c r="E6" s="218"/>
      <c r="F6" s="218"/>
      <c r="G6" s="218"/>
      <c r="H6" s="218"/>
      <c r="I6" s="218"/>
      <c r="J6" s="218"/>
      <c r="K6" s="218"/>
      <c r="L6" s="218"/>
      <c r="M6" s="218"/>
      <c r="N6" s="218"/>
      <c r="O6" s="219"/>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61"/>
      <c r="F8" s="261"/>
      <c r="G8" s="261"/>
      <c r="H8" s="260"/>
      <c r="I8" s="260"/>
      <c r="J8" s="54"/>
      <c r="K8" s="56"/>
      <c r="L8" s="41"/>
      <c r="M8" s="41"/>
      <c r="N8" s="41"/>
      <c r="O8" s="48"/>
    </row>
    <row r="9" spans="1:20" ht="30.75" customHeight="1" x14ac:dyDescent="0.25">
      <c r="A9" s="47"/>
      <c r="B9" s="55"/>
      <c r="C9" s="53"/>
      <c r="D9" s="53"/>
      <c r="E9" s="261"/>
      <c r="F9" s="261"/>
      <c r="G9" s="261"/>
      <c r="H9" s="260"/>
      <c r="I9" s="260"/>
      <c r="J9" s="54"/>
      <c r="K9" s="56"/>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2801</v>
      </c>
      <c r="D15" s="38"/>
      <c r="E15" s="38"/>
      <c r="F15" s="5"/>
      <c r="G15" s="35" t="s">
        <v>1174</v>
      </c>
      <c r="H15" s="81" t="s">
        <v>663</v>
      </c>
      <c r="I15" s="35" t="s">
        <v>2637</v>
      </c>
      <c r="J15" s="81" t="s">
        <v>2639</v>
      </c>
      <c r="L15" s="254" t="s">
        <v>10</v>
      </c>
      <c r="M15" s="254"/>
      <c r="N15" s="85" t="str">
        <f>+IF(J15="Plural","Ingrese %","N/A")</f>
        <v>N/A</v>
      </c>
      <c r="O15" s="8"/>
      <c r="Q15" s="58" t="str">
        <f>C15</f>
        <v>2021-41-10001164</v>
      </c>
      <c r="R15" s="58" t="str">
        <f>H15</f>
        <v>HUILA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7" t="s">
        <v>23</v>
      </c>
      <c r="B17" s="218"/>
      <c r="C17" s="218"/>
      <c r="D17" s="218"/>
      <c r="E17" s="218"/>
      <c r="F17" s="218"/>
      <c r="G17" s="218"/>
      <c r="H17" s="217" t="s">
        <v>14</v>
      </c>
      <c r="I17" s="218"/>
      <c r="J17" s="218"/>
      <c r="K17" s="218"/>
      <c r="L17" s="218"/>
      <c r="M17" s="218"/>
      <c r="N17" s="218"/>
      <c r="O17" s="219"/>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5" t="s">
        <v>2652</v>
      </c>
      <c r="I19" s="65" t="s">
        <v>13</v>
      </c>
      <c r="J19" s="66" t="s">
        <v>12</v>
      </c>
      <c r="K19" s="66" t="s">
        <v>2621</v>
      </c>
      <c r="L19" s="66" t="s">
        <v>1164</v>
      </c>
      <c r="M19" s="66" t="s">
        <v>1165</v>
      </c>
      <c r="N19" s="67" t="s">
        <v>2622</v>
      </c>
      <c r="O19" s="8"/>
      <c r="Q19" s="58" cm="1">
        <f t="array" ref="Q19">Tabla31[NIT:]</f>
        <v>900365588</v>
      </c>
      <c r="R19" s="58" t="str">
        <f>B38</f>
        <v>FUNDACION UN MUNDO SIN FRONTERAS</v>
      </c>
    </row>
    <row r="20" spans="1:18" ht="30" customHeight="1" x14ac:dyDescent="0.25">
      <c r="A20" s="9"/>
      <c r="B20" s="136">
        <v>900365588</v>
      </c>
      <c r="C20" s="5"/>
      <c r="D20" s="115"/>
      <c r="E20" s="5"/>
      <c r="F20" s="5"/>
      <c r="G20" s="5"/>
      <c r="H20" s="265"/>
      <c r="I20" s="193" t="s">
        <v>663</v>
      </c>
      <c r="J20" s="82" t="s">
        <v>671</v>
      </c>
      <c r="K20" s="83">
        <v>1414201527</v>
      </c>
      <c r="L20" s="84"/>
      <c r="M20" s="84">
        <v>44561</v>
      </c>
      <c r="N20" s="138">
        <f>+(M20-L20)/30</f>
        <v>1485.3666666666666</v>
      </c>
      <c r="O20" s="8"/>
    </row>
    <row r="21" spans="1:18" ht="30" customHeight="1" outlineLevel="1" x14ac:dyDescent="0.25">
      <c r="A21" s="9"/>
      <c r="B21" s="102"/>
      <c r="C21" s="5"/>
      <c r="D21" s="5"/>
      <c r="E21" s="5"/>
      <c r="F21" s="5"/>
      <c r="G21" s="5"/>
      <c r="H21" s="101"/>
      <c r="I21" s="82" t="s">
        <v>663</v>
      </c>
      <c r="J21" s="82" t="s">
        <v>673</v>
      </c>
      <c r="K21" s="83"/>
      <c r="L21" s="84"/>
      <c r="M21" s="84">
        <v>44561</v>
      </c>
      <c r="N21" s="138">
        <f t="shared" ref="N21:N35" si="0">+(M21-L21)/30</f>
        <v>1485.3666666666666</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7" t="s">
        <v>3</v>
      </c>
      <c r="C37" s="237"/>
      <c r="D37" s="237"/>
      <c r="E37" s="237"/>
      <c r="F37" s="237"/>
      <c r="G37" s="5"/>
      <c r="H37" s="257" t="s">
        <v>4</v>
      </c>
      <c r="I37" s="258"/>
      <c r="J37" s="258"/>
      <c r="K37" s="258"/>
      <c r="L37" s="258"/>
      <c r="M37" s="258"/>
      <c r="N37" s="258"/>
      <c r="O37" s="259"/>
    </row>
    <row r="38" spans="1:16" ht="21" customHeight="1" x14ac:dyDescent="0.25">
      <c r="A38" s="9"/>
      <c r="B38" s="255" t="str">
        <f>VLOOKUP(B20,EAS!A2:B1439,2,0)</f>
        <v>FUNDACION UN MUNDO SIN FRONTERAS</v>
      </c>
      <c r="C38" s="255"/>
      <c r="D38" s="255"/>
      <c r="E38" s="255"/>
      <c r="F38" s="255"/>
      <c r="G38" s="5"/>
      <c r="H38" s="262" t="s">
        <v>2720</v>
      </c>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7" t="s">
        <v>5</v>
      </c>
      <c r="B42" s="218"/>
      <c r="C42" s="218"/>
      <c r="D42" s="218"/>
      <c r="E42" s="218"/>
      <c r="F42" s="218"/>
      <c r="G42" s="218"/>
      <c r="H42" s="218"/>
      <c r="I42" s="218"/>
      <c r="J42" s="218"/>
      <c r="K42" s="218"/>
      <c r="L42" s="218"/>
      <c r="M42" s="218"/>
      <c r="N42" s="218"/>
      <c r="O42" s="219"/>
      <c r="P42" s="119"/>
    </row>
    <row r="43" spans="1:16" ht="8.25" customHeight="1" thickBot="1" x14ac:dyDescent="0.3"/>
    <row r="44" spans="1:16" s="19" customFormat="1" ht="31.5" customHeight="1" thickBot="1" x14ac:dyDescent="0.3">
      <c r="A44" s="245" t="s">
        <v>6</v>
      </c>
      <c r="B44" s="246"/>
      <c r="C44" s="246"/>
      <c r="D44" s="246"/>
      <c r="E44" s="246"/>
      <c r="F44" s="246"/>
      <c r="G44" s="246"/>
      <c r="H44" s="246"/>
      <c r="I44" s="246"/>
      <c r="J44" s="246"/>
      <c r="K44" s="246"/>
      <c r="L44" s="246"/>
      <c r="M44" s="246"/>
      <c r="N44" s="246"/>
      <c r="O44" s="247"/>
      <c r="P44" s="119"/>
    </row>
    <row r="45" spans="1:16" ht="15" customHeight="1" x14ac:dyDescent="0.25">
      <c r="A45" s="248" t="s">
        <v>2709</v>
      </c>
      <c r="B45" s="249"/>
      <c r="C45" s="249"/>
      <c r="D45" s="249"/>
      <c r="E45" s="249"/>
      <c r="F45" s="249"/>
      <c r="G45" s="249"/>
      <c r="H45" s="249"/>
      <c r="I45" s="249"/>
      <c r="J45" s="249"/>
      <c r="K45" s="249"/>
      <c r="L45" s="249"/>
      <c r="M45" s="249"/>
      <c r="N45" s="249"/>
      <c r="O45" s="250"/>
    </row>
    <row r="46" spans="1:16" x14ac:dyDescent="0.25">
      <c r="A46" s="251"/>
      <c r="B46" s="252"/>
      <c r="C46" s="252"/>
      <c r="D46" s="252"/>
      <c r="E46" s="252"/>
      <c r="F46" s="252"/>
      <c r="G46" s="252"/>
      <c r="H46" s="252"/>
      <c r="I46" s="252"/>
      <c r="J46" s="252"/>
      <c r="K46" s="252"/>
      <c r="L46" s="252"/>
      <c r="M46" s="252"/>
      <c r="N46" s="252"/>
      <c r="O46" s="253"/>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194" t="s">
        <v>2721</v>
      </c>
      <c r="C49" s="87" t="s">
        <v>34</v>
      </c>
      <c r="D49" s="195" t="s">
        <v>2736</v>
      </c>
      <c r="E49" s="196">
        <v>40595</v>
      </c>
      <c r="F49" s="196">
        <v>40745</v>
      </c>
      <c r="G49" s="117">
        <f>IF(AND(E49&lt;&gt;"",F49&lt;&gt;""),((F49-E49)/30),"")</f>
        <v>5</v>
      </c>
      <c r="H49" s="195" t="s">
        <v>2747</v>
      </c>
      <c r="I49" s="82" t="s">
        <v>113</v>
      </c>
      <c r="J49" s="195" t="s">
        <v>772</v>
      </c>
      <c r="K49" s="197">
        <v>12000000</v>
      </c>
      <c r="L49" s="87" t="s">
        <v>1151</v>
      </c>
      <c r="M49" s="90">
        <f>+IF(L49="No",1,IF(L49="Si","Ingrese %",""))</f>
        <v>1</v>
      </c>
      <c r="N49" s="87" t="s">
        <v>30</v>
      </c>
      <c r="O49" s="87" t="s">
        <v>1151</v>
      </c>
      <c r="P49" s="121"/>
    </row>
    <row r="50" spans="1:16" s="6" customFormat="1" ht="24.75" customHeight="1" x14ac:dyDescent="0.25">
      <c r="A50" s="59">
        <v>2</v>
      </c>
      <c r="B50" s="194" t="s">
        <v>2722</v>
      </c>
      <c r="C50" s="87" t="s">
        <v>34</v>
      </c>
      <c r="D50" s="195" t="s">
        <v>2736</v>
      </c>
      <c r="E50" s="196">
        <v>40869</v>
      </c>
      <c r="F50" s="196">
        <v>40892</v>
      </c>
      <c r="G50" s="117">
        <f t="shared" ref="G50:G51" si="2">IF(AND(E50&lt;&gt;"",F50&lt;&gt;""),((F50-E50)/30),"")</f>
        <v>0.76666666666666672</v>
      </c>
      <c r="H50" s="195" t="s">
        <v>2748</v>
      </c>
      <c r="I50" s="82" t="s">
        <v>113</v>
      </c>
      <c r="J50" s="195" t="s">
        <v>2786</v>
      </c>
      <c r="K50" s="197">
        <v>10137032</v>
      </c>
      <c r="L50" s="87" t="s">
        <v>1151</v>
      </c>
      <c r="M50" s="90">
        <f t="shared" ref="M50:M90" si="3">+IF(L50="No",1,IF(L50="Si","Ingrese %",""))</f>
        <v>1</v>
      </c>
      <c r="N50" s="87" t="s">
        <v>30</v>
      </c>
      <c r="O50" s="87" t="s">
        <v>1151</v>
      </c>
      <c r="P50" s="121"/>
    </row>
    <row r="51" spans="1:16" s="6" customFormat="1" ht="24.75" customHeight="1" x14ac:dyDescent="0.25">
      <c r="A51" s="59">
        <v>3</v>
      </c>
      <c r="B51" s="194" t="s">
        <v>2723</v>
      </c>
      <c r="C51" s="87" t="s">
        <v>34</v>
      </c>
      <c r="D51" s="195" t="s">
        <v>2736</v>
      </c>
      <c r="E51" s="196">
        <v>41343</v>
      </c>
      <c r="F51" s="196">
        <v>41394</v>
      </c>
      <c r="G51" s="117">
        <f t="shared" si="2"/>
        <v>1.7</v>
      </c>
      <c r="H51" s="195" t="s">
        <v>2749</v>
      </c>
      <c r="I51" s="82" t="s">
        <v>113</v>
      </c>
      <c r="J51" s="195" t="s">
        <v>777</v>
      </c>
      <c r="K51" s="197">
        <v>60000000</v>
      </c>
      <c r="L51" s="87" t="s">
        <v>1151</v>
      </c>
      <c r="M51" s="90">
        <f t="shared" si="3"/>
        <v>1</v>
      </c>
      <c r="N51" s="87" t="s">
        <v>30</v>
      </c>
      <c r="O51" s="87" t="s">
        <v>1151</v>
      </c>
      <c r="P51" s="121"/>
    </row>
    <row r="52" spans="1:16" s="6" customFormat="1" ht="24.75" customHeight="1" outlineLevel="1" x14ac:dyDescent="0.25">
      <c r="A52" s="59">
        <v>4</v>
      </c>
      <c r="B52" s="194" t="s">
        <v>2724</v>
      </c>
      <c r="C52" s="87" t="s">
        <v>34</v>
      </c>
      <c r="D52" s="195" t="s">
        <v>2736</v>
      </c>
      <c r="E52" s="196">
        <v>41450</v>
      </c>
      <c r="F52" s="196">
        <v>41547</v>
      </c>
      <c r="G52" s="117">
        <f t="shared" ref="G52:G93" si="4">IF(AND(E52&lt;&gt;"",F52&lt;&gt;""),((F52-E52)/30),"")</f>
        <v>3.2333333333333334</v>
      </c>
      <c r="H52" s="195" t="s">
        <v>2750</v>
      </c>
      <c r="I52" s="82" t="s">
        <v>113</v>
      </c>
      <c r="J52" s="195" t="s">
        <v>780</v>
      </c>
      <c r="K52" s="197">
        <v>22600000</v>
      </c>
      <c r="L52" s="87" t="s">
        <v>1151</v>
      </c>
      <c r="M52" s="90">
        <f t="shared" si="3"/>
        <v>1</v>
      </c>
      <c r="N52" s="87" t="s">
        <v>30</v>
      </c>
      <c r="O52" s="87" t="s">
        <v>1151</v>
      </c>
      <c r="P52" s="121"/>
    </row>
    <row r="53" spans="1:16" s="7" customFormat="1" ht="24.75" customHeight="1" outlineLevel="1" x14ac:dyDescent="0.25">
      <c r="A53" s="60">
        <v>5</v>
      </c>
      <c r="B53" s="194" t="s">
        <v>2722</v>
      </c>
      <c r="C53" s="87" t="s">
        <v>34</v>
      </c>
      <c r="D53" s="195" t="s">
        <v>2736</v>
      </c>
      <c r="E53" s="196">
        <v>41499</v>
      </c>
      <c r="F53" s="196">
        <v>41551</v>
      </c>
      <c r="G53" s="117">
        <f t="shared" si="4"/>
        <v>1.7333333333333334</v>
      </c>
      <c r="H53" s="195" t="s">
        <v>2748</v>
      </c>
      <c r="I53" s="82" t="s">
        <v>113</v>
      </c>
      <c r="J53" s="195" t="s">
        <v>2786</v>
      </c>
      <c r="K53" s="197">
        <v>45000000</v>
      </c>
      <c r="L53" s="87" t="s">
        <v>1151</v>
      </c>
      <c r="M53" s="90">
        <f t="shared" si="3"/>
        <v>1</v>
      </c>
      <c r="N53" s="87" t="s">
        <v>30</v>
      </c>
      <c r="O53" s="87" t="s">
        <v>1151</v>
      </c>
      <c r="P53" s="122"/>
    </row>
    <row r="54" spans="1:16" s="7" customFormat="1" ht="24.75" customHeight="1" outlineLevel="1" x14ac:dyDescent="0.25">
      <c r="A54" s="60">
        <v>6</v>
      </c>
      <c r="B54" s="194" t="s">
        <v>2725</v>
      </c>
      <c r="C54" s="87" t="s">
        <v>34</v>
      </c>
      <c r="D54" s="195" t="s">
        <v>2736</v>
      </c>
      <c r="E54" s="196">
        <v>41518</v>
      </c>
      <c r="F54" s="196">
        <v>41577</v>
      </c>
      <c r="G54" s="117">
        <f t="shared" si="4"/>
        <v>1.9666666666666666</v>
      </c>
      <c r="H54" s="195" t="s">
        <v>2751</v>
      </c>
      <c r="I54" s="82" t="s">
        <v>113</v>
      </c>
      <c r="J54" s="195" t="s">
        <v>783</v>
      </c>
      <c r="K54" s="197">
        <v>40000000</v>
      </c>
      <c r="L54" s="87" t="s">
        <v>1151</v>
      </c>
      <c r="M54" s="90">
        <f t="shared" si="3"/>
        <v>1</v>
      </c>
      <c r="N54" s="87" t="s">
        <v>30</v>
      </c>
      <c r="O54" s="87" t="s">
        <v>1151</v>
      </c>
      <c r="P54" s="122"/>
    </row>
    <row r="55" spans="1:16" s="7" customFormat="1" ht="24.75" customHeight="1" outlineLevel="1" x14ac:dyDescent="0.25">
      <c r="A55" s="60">
        <v>7</v>
      </c>
      <c r="B55" s="194" t="s">
        <v>2726</v>
      </c>
      <c r="C55" s="87" t="s">
        <v>34</v>
      </c>
      <c r="D55" s="195" t="s">
        <v>2736</v>
      </c>
      <c r="E55" s="196">
        <v>41534</v>
      </c>
      <c r="F55" s="196">
        <v>41595</v>
      </c>
      <c r="G55" s="117">
        <f t="shared" si="4"/>
        <v>2.0333333333333332</v>
      </c>
      <c r="H55" s="195" t="s">
        <v>2752</v>
      </c>
      <c r="I55" s="82" t="s">
        <v>113</v>
      </c>
      <c r="J55" s="195" t="s">
        <v>775</v>
      </c>
      <c r="K55" s="197">
        <v>22361064</v>
      </c>
      <c r="L55" s="87" t="s">
        <v>1151</v>
      </c>
      <c r="M55" s="90">
        <f t="shared" si="3"/>
        <v>1</v>
      </c>
      <c r="N55" s="87" t="s">
        <v>30</v>
      </c>
      <c r="O55" s="87" t="s">
        <v>1151</v>
      </c>
      <c r="P55" s="122"/>
    </row>
    <row r="56" spans="1:16" s="7" customFormat="1" ht="24.75" customHeight="1" outlineLevel="1" x14ac:dyDescent="0.25">
      <c r="A56" s="60">
        <v>8</v>
      </c>
      <c r="B56" s="194" t="s">
        <v>2723</v>
      </c>
      <c r="C56" s="87" t="s">
        <v>34</v>
      </c>
      <c r="D56" s="195" t="s">
        <v>2736</v>
      </c>
      <c r="E56" s="196">
        <v>41540</v>
      </c>
      <c r="F56" s="196">
        <v>41628</v>
      </c>
      <c r="G56" s="117">
        <f t="shared" si="4"/>
        <v>2.9333333333333331</v>
      </c>
      <c r="H56" s="195" t="s">
        <v>2753</v>
      </c>
      <c r="I56" s="82" t="s">
        <v>113</v>
      </c>
      <c r="J56" s="195" t="s">
        <v>2787</v>
      </c>
      <c r="K56" s="197">
        <v>50366307</v>
      </c>
      <c r="L56" s="87" t="s">
        <v>1151</v>
      </c>
      <c r="M56" s="90">
        <f t="shared" si="3"/>
        <v>1</v>
      </c>
      <c r="N56" s="87" t="s">
        <v>30</v>
      </c>
      <c r="O56" s="87" t="s">
        <v>1151</v>
      </c>
      <c r="P56" s="122"/>
    </row>
    <row r="57" spans="1:16" s="7" customFormat="1" ht="24.75" customHeight="1" outlineLevel="1" x14ac:dyDescent="0.25">
      <c r="A57" s="60">
        <v>9</v>
      </c>
      <c r="B57" s="194" t="s">
        <v>2726</v>
      </c>
      <c r="C57" s="87" t="s">
        <v>34</v>
      </c>
      <c r="D57" s="195" t="s">
        <v>2736</v>
      </c>
      <c r="E57" s="196">
        <v>41548</v>
      </c>
      <c r="F57" s="196">
        <v>41623</v>
      </c>
      <c r="G57" s="117">
        <f t="shared" si="4"/>
        <v>2.5</v>
      </c>
      <c r="H57" s="195" t="s">
        <v>2754</v>
      </c>
      <c r="I57" s="82" t="s">
        <v>113</v>
      </c>
      <c r="J57" s="195" t="s">
        <v>775</v>
      </c>
      <c r="K57" s="197">
        <v>22361064</v>
      </c>
      <c r="L57" s="87" t="s">
        <v>1151</v>
      </c>
      <c r="M57" s="90">
        <f t="shared" si="3"/>
        <v>1</v>
      </c>
      <c r="N57" s="87" t="s">
        <v>30</v>
      </c>
      <c r="O57" s="87" t="s">
        <v>1151</v>
      </c>
      <c r="P57" s="122"/>
    </row>
    <row r="58" spans="1:16" s="7" customFormat="1" ht="24.75" customHeight="1" outlineLevel="1" x14ac:dyDescent="0.25">
      <c r="A58" s="60">
        <v>10</v>
      </c>
      <c r="B58" s="194" t="s">
        <v>2727</v>
      </c>
      <c r="C58" s="87" t="s">
        <v>34</v>
      </c>
      <c r="D58" s="195" t="s">
        <v>2736</v>
      </c>
      <c r="E58" s="196">
        <v>41548</v>
      </c>
      <c r="F58" s="196">
        <v>41577</v>
      </c>
      <c r="G58" s="117">
        <f t="shared" si="4"/>
        <v>0.96666666666666667</v>
      </c>
      <c r="H58" s="195" t="s">
        <v>2749</v>
      </c>
      <c r="I58" s="82" t="s">
        <v>113</v>
      </c>
      <c r="J58" s="195" t="s">
        <v>2788</v>
      </c>
      <c r="K58" s="197">
        <v>40000000</v>
      </c>
      <c r="L58" s="87" t="s">
        <v>1151</v>
      </c>
      <c r="M58" s="90">
        <f t="shared" si="3"/>
        <v>1</v>
      </c>
      <c r="N58" s="87" t="s">
        <v>30</v>
      </c>
      <c r="O58" s="87" t="s">
        <v>1151</v>
      </c>
      <c r="P58" s="122"/>
    </row>
    <row r="59" spans="1:16" s="7" customFormat="1" ht="24.75" customHeight="1" outlineLevel="1" x14ac:dyDescent="0.25">
      <c r="A59" s="60">
        <v>11</v>
      </c>
      <c r="B59" s="194" t="s">
        <v>2727</v>
      </c>
      <c r="C59" s="87" t="s">
        <v>34</v>
      </c>
      <c r="D59" s="195" t="s">
        <v>2736</v>
      </c>
      <c r="E59" s="196">
        <v>41550</v>
      </c>
      <c r="F59" s="196">
        <v>41612</v>
      </c>
      <c r="G59" s="117">
        <f t="shared" si="4"/>
        <v>2.0666666666666669</v>
      </c>
      <c r="H59" s="195" t="s">
        <v>2755</v>
      </c>
      <c r="I59" s="82" t="s">
        <v>113</v>
      </c>
      <c r="J59" s="195" t="s">
        <v>2788</v>
      </c>
      <c r="K59" s="197">
        <v>50000000</v>
      </c>
      <c r="L59" s="87" t="s">
        <v>1151</v>
      </c>
      <c r="M59" s="90">
        <f t="shared" si="3"/>
        <v>1</v>
      </c>
      <c r="N59" s="87" t="s">
        <v>30</v>
      </c>
      <c r="O59" s="87" t="s">
        <v>1151</v>
      </c>
      <c r="P59" s="122"/>
    </row>
    <row r="60" spans="1:16" s="7" customFormat="1" ht="24.75" customHeight="1" outlineLevel="1" x14ac:dyDescent="0.25">
      <c r="A60" s="60">
        <v>12</v>
      </c>
      <c r="B60" s="194" t="s">
        <v>2728</v>
      </c>
      <c r="C60" s="87" t="s">
        <v>34</v>
      </c>
      <c r="D60" s="195" t="s">
        <v>2736</v>
      </c>
      <c r="E60" s="196">
        <v>41551</v>
      </c>
      <c r="F60" s="196">
        <v>41612</v>
      </c>
      <c r="G60" s="117">
        <f t="shared" si="4"/>
        <v>2.0333333333333332</v>
      </c>
      <c r="H60" s="195" t="s">
        <v>2756</v>
      </c>
      <c r="I60" s="82" t="s">
        <v>113</v>
      </c>
      <c r="J60" s="195" t="s">
        <v>2789</v>
      </c>
      <c r="K60" s="197">
        <v>50000000</v>
      </c>
      <c r="L60" s="87" t="s">
        <v>1151</v>
      </c>
      <c r="M60" s="90">
        <f t="shared" si="3"/>
        <v>1</v>
      </c>
      <c r="N60" s="87" t="s">
        <v>30</v>
      </c>
      <c r="O60" s="87" t="s">
        <v>1151</v>
      </c>
      <c r="P60" s="122"/>
    </row>
    <row r="61" spans="1:16" s="7" customFormat="1" ht="24.75" customHeight="1" outlineLevel="1" x14ac:dyDescent="0.25">
      <c r="A61" s="60">
        <v>13</v>
      </c>
      <c r="B61" s="194" t="s">
        <v>2729</v>
      </c>
      <c r="C61" s="87" t="s">
        <v>34</v>
      </c>
      <c r="D61" s="195" t="s">
        <v>2736</v>
      </c>
      <c r="E61" s="196">
        <v>41557</v>
      </c>
      <c r="F61" s="196">
        <v>41638</v>
      </c>
      <c r="G61" s="117">
        <f t="shared" si="4"/>
        <v>2.7</v>
      </c>
      <c r="H61" s="195" t="s">
        <v>2757</v>
      </c>
      <c r="I61" s="82" t="s">
        <v>113</v>
      </c>
      <c r="J61" s="195" t="s">
        <v>798</v>
      </c>
      <c r="K61" s="197">
        <v>18850000</v>
      </c>
      <c r="L61" s="87" t="s">
        <v>1151</v>
      </c>
      <c r="M61" s="90">
        <f t="shared" si="3"/>
        <v>1</v>
      </c>
      <c r="N61" s="87" t="s">
        <v>30</v>
      </c>
      <c r="O61" s="87" t="s">
        <v>1151</v>
      </c>
      <c r="P61" s="122"/>
    </row>
    <row r="62" spans="1:16" s="7" customFormat="1" ht="24.75" customHeight="1" outlineLevel="1" x14ac:dyDescent="0.25">
      <c r="A62" s="60">
        <v>14</v>
      </c>
      <c r="B62" s="194" t="s">
        <v>2730</v>
      </c>
      <c r="C62" s="87" t="s">
        <v>34</v>
      </c>
      <c r="D62" s="195" t="s">
        <v>2736</v>
      </c>
      <c r="E62" s="196">
        <v>41583</v>
      </c>
      <c r="F62" s="196">
        <v>41635</v>
      </c>
      <c r="G62" s="117">
        <f t="shared" si="4"/>
        <v>1.7333333333333334</v>
      </c>
      <c r="H62" s="195" t="s">
        <v>2758</v>
      </c>
      <c r="I62" s="82" t="s">
        <v>113</v>
      </c>
      <c r="J62" s="195" t="s">
        <v>799</v>
      </c>
      <c r="K62" s="197">
        <v>50491608</v>
      </c>
      <c r="L62" s="87" t="s">
        <v>1151</v>
      </c>
      <c r="M62" s="90">
        <v>0.95</v>
      </c>
      <c r="N62" s="87" t="s">
        <v>30</v>
      </c>
      <c r="O62" s="87" t="s">
        <v>1151</v>
      </c>
      <c r="P62" s="122"/>
    </row>
    <row r="63" spans="1:16" s="7" customFormat="1" ht="24.75" customHeight="1" outlineLevel="1" x14ac:dyDescent="0.25">
      <c r="A63" s="60">
        <v>15</v>
      </c>
      <c r="B63" s="194" t="s">
        <v>2731</v>
      </c>
      <c r="C63" s="87" t="s">
        <v>34</v>
      </c>
      <c r="D63" s="195" t="s">
        <v>2737</v>
      </c>
      <c r="E63" s="196">
        <v>41863</v>
      </c>
      <c r="F63" s="196">
        <v>42353</v>
      </c>
      <c r="G63" s="117">
        <f t="shared" si="4"/>
        <v>16.333333333333332</v>
      </c>
      <c r="H63" s="195" t="s">
        <v>2759</v>
      </c>
      <c r="I63" s="82" t="s">
        <v>113</v>
      </c>
      <c r="J63" s="195" t="s">
        <v>776</v>
      </c>
      <c r="K63" s="197">
        <v>3469281073</v>
      </c>
      <c r="L63" s="87" t="s">
        <v>1151</v>
      </c>
      <c r="M63" s="90">
        <f t="shared" si="3"/>
        <v>1</v>
      </c>
      <c r="N63" s="87" t="s">
        <v>30</v>
      </c>
      <c r="O63" s="87" t="s">
        <v>1151</v>
      </c>
      <c r="P63" s="122"/>
    </row>
    <row r="64" spans="1:16" s="7" customFormat="1" ht="24.75" customHeight="1" outlineLevel="1" x14ac:dyDescent="0.25">
      <c r="A64" s="60">
        <v>16</v>
      </c>
      <c r="B64" s="194" t="s">
        <v>2732</v>
      </c>
      <c r="C64" s="87" t="s">
        <v>34</v>
      </c>
      <c r="D64" s="195">
        <v>624</v>
      </c>
      <c r="E64" s="196">
        <v>41992</v>
      </c>
      <c r="F64" s="196">
        <v>42368</v>
      </c>
      <c r="G64" s="117">
        <f t="shared" si="4"/>
        <v>12.533333333333333</v>
      </c>
      <c r="H64" s="195" t="s">
        <v>2760</v>
      </c>
      <c r="I64" s="82" t="s">
        <v>113</v>
      </c>
      <c r="J64" s="195" t="s">
        <v>575</v>
      </c>
      <c r="K64" s="197">
        <v>1980048750</v>
      </c>
      <c r="L64" s="87" t="s">
        <v>1151</v>
      </c>
      <c r="M64" s="90">
        <f t="shared" si="3"/>
        <v>1</v>
      </c>
      <c r="N64" s="87" t="s">
        <v>30</v>
      </c>
      <c r="O64" s="87" t="s">
        <v>1151</v>
      </c>
      <c r="P64" s="122"/>
    </row>
    <row r="65" spans="1:16" s="7" customFormat="1" ht="24.75" customHeight="1" outlineLevel="1" x14ac:dyDescent="0.25">
      <c r="A65" s="60">
        <v>17</v>
      </c>
      <c r="B65" s="194" t="s">
        <v>2732</v>
      </c>
      <c r="C65" s="87" t="s">
        <v>34</v>
      </c>
      <c r="D65" s="195">
        <v>625</v>
      </c>
      <c r="E65" s="196">
        <v>41992</v>
      </c>
      <c r="F65" s="196">
        <v>42368</v>
      </c>
      <c r="G65" s="117">
        <f t="shared" si="4"/>
        <v>12.533333333333333</v>
      </c>
      <c r="H65" s="195" t="s">
        <v>2761</v>
      </c>
      <c r="I65" s="82" t="s">
        <v>113</v>
      </c>
      <c r="J65" s="195" t="s">
        <v>777</v>
      </c>
      <c r="K65" s="197">
        <v>1866829382</v>
      </c>
      <c r="L65" s="87" t="s">
        <v>1151</v>
      </c>
      <c r="M65" s="90">
        <f t="shared" si="3"/>
        <v>1</v>
      </c>
      <c r="N65" s="87" t="s">
        <v>30</v>
      </c>
      <c r="O65" s="87" t="s">
        <v>1151</v>
      </c>
      <c r="P65" s="122"/>
    </row>
    <row r="66" spans="1:16" s="7" customFormat="1" ht="24.75" customHeight="1" outlineLevel="1" x14ac:dyDescent="0.25">
      <c r="A66" s="60">
        <v>18</v>
      </c>
      <c r="B66" s="194" t="s">
        <v>2733</v>
      </c>
      <c r="C66" s="87" t="s">
        <v>34</v>
      </c>
      <c r="D66" s="195" t="s">
        <v>2736</v>
      </c>
      <c r="E66" s="196">
        <v>42675</v>
      </c>
      <c r="F66" s="196">
        <v>42704</v>
      </c>
      <c r="G66" s="117">
        <f t="shared" si="4"/>
        <v>0.96666666666666667</v>
      </c>
      <c r="H66" s="195" t="s">
        <v>2751</v>
      </c>
      <c r="I66" s="82" t="s">
        <v>113</v>
      </c>
      <c r="J66" s="195" t="s">
        <v>776</v>
      </c>
      <c r="K66" s="197">
        <v>60000000</v>
      </c>
      <c r="L66" s="87" t="s">
        <v>1151</v>
      </c>
      <c r="M66" s="90">
        <f t="shared" si="3"/>
        <v>1</v>
      </c>
      <c r="N66" s="87" t="s">
        <v>30</v>
      </c>
      <c r="O66" s="87" t="s">
        <v>1151</v>
      </c>
      <c r="P66" s="122"/>
    </row>
    <row r="67" spans="1:16" s="7" customFormat="1" ht="24.75" customHeight="1" outlineLevel="1" x14ac:dyDescent="0.25">
      <c r="A67" s="60">
        <v>19</v>
      </c>
      <c r="B67" s="194" t="s">
        <v>2732</v>
      </c>
      <c r="C67" s="87" t="s">
        <v>34</v>
      </c>
      <c r="D67" s="195">
        <v>438</v>
      </c>
      <c r="E67" s="196">
        <v>43080</v>
      </c>
      <c r="F67" s="196">
        <v>43312</v>
      </c>
      <c r="G67" s="117">
        <f t="shared" si="4"/>
        <v>7.7333333333333334</v>
      </c>
      <c r="H67" s="195" t="s">
        <v>2762</v>
      </c>
      <c r="I67" s="82" t="s">
        <v>113</v>
      </c>
      <c r="J67" s="195" t="s">
        <v>2790</v>
      </c>
      <c r="K67" s="197">
        <v>319288545</v>
      </c>
      <c r="L67" s="87" t="s">
        <v>1151</v>
      </c>
      <c r="M67" s="90">
        <f t="shared" si="3"/>
        <v>1</v>
      </c>
      <c r="N67" s="87" t="s">
        <v>30</v>
      </c>
      <c r="O67" s="87" t="s">
        <v>1151</v>
      </c>
      <c r="P67" s="122"/>
    </row>
    <row r="68" spans="1:16" s="7" customFormat="1" ht="24.75" customHeight="1" outlineLevel="1" x14ac:dyDescent="0.25">
      <c r="A68" s="60">
        <v>20</v>
      </c>
      <c r="B68" s="194" t="s">
        <v>2732</v>
      </c>
      <c r="C68" s="87" t="s">
        <v>34</v>
      </c>
      <c r="D68" s="195">
        <v>427</v>
      </c>
      <c r="E68" s="196">
        <v>43080</v>
      </c>
      <c r="F68" s="196">
        <v>43312</v>
      </c>
      <c r="G68" s="117">
        <f t="shared" si="4"/>
        <v>7.7333333333333334</v>
      </c>
      <c r="H68" s="195" t="s">
        <v>2763</v>
      </c>
      <c r="I68" s="82" t="s">
        <v>113</v>
      </c>
      <c r="J68" s="195" t="s">
        <v>2791</v>
      </c>
      <c r="K68" s="197">
        <v>2825757866</v>
      </c>
      <c r="L68" s="87" t="s">
        <v>1151</v>
      </c>
      <c r="M68" s="90">
        <f t="shared" si="3"/>
        <v>1</v>
      </c>
      <c r="N68" s="87" t="s">
        <v>30</v>
      </c>
      <c r="O68" s="87" t="s">
        <v>29</v>
      </c>
      <c r="P68" s="122"/>
    </row>
    <row r="69" spans="1:16" s="7" customFormat="1" ht="24.75" customHeight="1" outlineLevel="1" x14ac:dyDescent="0.25">
      <c r="A69" s="60">
        <v>21</v>
      </c>
      <c r="B69" s="194" t="s">
        <v>2732</v>
      </c>
      <c r="C69" s="87" t="s">
        <v>34</v>
      </c>
      <c r="D69" s="195">
        <v>432</v>
      </c>
      <c r="E69" s="196">
        <v>43080</v>
      </c>
      <c r="F69" s="196">
        <v>43312</v>
      </c>
      <c r="G69" s="117">
        <f t="shared" si="4"/>
        <v>7.7333333333333334</v>
      </c>
      <c r="H69" s="195" t="s">
        <v>2764</v>
      </c>
      <c r="I69" s="82" t="s">
        <v>113</v>
      </c>
      <c r="J69" s="195" t="s">
        <v>795</v>
      </c>
      <c r="K69" s="197">
        <v>613344964</v>
      </c>
      <c r="L69" s="87" t="s">
        <v>1151</v>
      </c>
      <c r="M69" s="90">
        <f t="shared" si="3"/>
        <v>1</v>
      </c>
      <c r="N69" s="87" t="s">
        <v>30</v>
      </c>
      <c r="O69" s="87" t="s">
        <v>29</v>
      </c>
      <c r="P69" s="122"/>
    </row>
    <row r="70" spans="1:16" s="7" customFormat="1" ht="24.75" customHeight="1" outlineLevel="1" x14ac:dyDescent="0.25">
      <c r="A70" s="60">
        <v>22</v>
      </c>
      <c r="B70" s="194" t="s">
        <v>2732</v>
      </c>
      <c r="C70" s="87" t="s">
        <v>34</v>
      </c>
      <c r="D70" s="195">
        <v>435</v>
      </c>
      <c r="E70" s="196">
        <v>43080</v>
      </c>
      <c r="F70" s="196">
        <v>43449</v>
      </c>
      <c r="G70" s="117">
        <f t="shared" si="4"/>
        <v>12.3</v>
      </c>
      <c r="H70" s="195" t="s">
        <v>2765</v>
      </c>
      <c r="I70" s="82" t="s">
        <v>113</v>
      </c>
      <c r="J70" s="195" t="s">
        <v>591</v>
      </c>
      <c r="K70" s="197">
        <v>1785266343</v>
      </c>
      <c r="L70" s="87" t="s">
        <v>1151</v>
      </c>
      <c r="M70" s="90">
        <f t="shared" si="3"/>
        <v>1</v>
      </c>
      <c r="N70" s="87" t="s">
        <v>30</v>
      </c>
      <c r="O70" s="87" t="s">
        <v>29</v>
      </c>
      <c r="P70" s="122"/>
    </row>
    <row r="71" spans="1:16" s="7" customFormat="1" ht="24.75" customHeight="1" outlineLevel="1" x14ac:dyDescent="0.25">
      <c r="A71" s="60">
        <v>23</v>
      </c>
      <c r="B71" s="194" t="s">
        <v>2732</v>
      </c>
      <c r="C71" s="87" t="s">
        <v>34</v>
      </c>
      <c r="D71" s="195">
        <v>239</v>
      </c>
      <c r="E71" s="196">
        <v>43305</v>
      </c>
      <c r="F71" s="196">
        <v>43434</v>
      </c>
      <c r="G71" s="117">
        <f t="shared" si="4"/>
        <v>4.3</v>
      </c>
      <c r="H71" s="195" t="s">
        <v>2766</v>
      </c>
      <c r="I71" s="82" t="s">
        <v>113</v>
      </c>
      <c r="J71" s="195" t="s">
        <v>824</v>
      </c>
      <c r="K71" s="197">
        <v>255940224</v>
      </c>
      <c r="L71" s="87" t="s">
        <v>1151</v>
      </c>
      <c r="M71" s="90">
        <f t="shared" si="3"/>
        <v>1</v>
      </c>
      <c r="N71" s="87" t="s">
        <v>30</v>
      </c>
      <c r="O71" s="87" t="s">
        <v>1151</v>
      </c>
      <c r="P71" s="122"/>
    </row>
    <row r="72" spans="1:16" s="7" customFormat="1" ht="24.75" customHeight="1" outlineLevel="1" x14ac:dyDescent="0.25">
      <c r="A72" s="60">
        <v>24</v>
      </c>
      <c r="B72" s="194" t="s">
        <v>2732</v>
      </c>
      <c r="C72" s="87" t="s">
        <v>34</v>
      </c>
      <c r="D72" s="195">
        <v>269</v>
      </c>
      <c r="E72" s="196">
        <v>43305</v>
      </c>
      <c r="F72" s="196">
        <v>43434</v>
      </c>
      <c r="G72" s="117">
        <f t="shared" si="4"/>
        <v>4.3</v>
      </c>
      <c r="H72" s="195" t="s">
        <v>2767</v>
      </c>
      <c r="I72" s="82" t="s">
        <v>113</v>
      </c>
      <c r="J72" s="195" t="s">
        <v>2791</v>
      </c>
      <c r="K72" s="197">
        <v>1367453133</v>
      </c>
      <c r="L72" s="87" t="s">
        <v>1151</v>
      </c>
      <c r="M72" s="90">
        <f t="shared" si="3"/>
        <v>1</v>
      </c>
      <c r="N72" s="87" t="s">
        <v>30</v>
      </c>
      <c r="O72" s="87" t="s">
        <v>29</v>
      </c>
      <c r="P72" s="122"/>
    </row>
    <row r="73" spans="1:16" s="7" customFormat="1" ht="24.75" customHeight="1" outlineLevel="1" x14ac:dyDescent="0.25">
      <c r="A73" s="60">
        <v>25</v>
      </c>
      <c r="B73" s="194" t="s">
        <v>2732</v>
      </c>
      <c r="C73" s="87" t="s">
        <v>34</v>
      </c>
      <c r="D73" s="195">
        <v>346</v>
      </c>
      <c r="E73" s="196">
        <v>43403</v>
      </c>
      <c r="F73" s="196">
        <v>43434</v>
      </c>
      <c r="G73" s="117">
        <f t="shared" si="4"/>
        <v>1.0333333333333334</v>
      </c>
      <c r="H73" s="195" t="s">
        <v>2768</v>
      </c>
      <c r="I73" s="82" t="s">
        <v>113</v>
      </c>
      <c r="J73" s="195" t="s">
        <v>591</v>
      </c>
      <c r="K73" s="197">
        <v>63543812</v>
      </c>
      <c r="L73" s="87" t="s">
        <v>1151</v>
      </c>
      <c r="M73" s="90">
        <f t="shared" si="3"/>
        <v>1</v>
      </c>
      <c r="N73" s="87" t="s">
        <v>30</v>
      </c>
      <c r="O73" s="87" t="s">
        <v>1151</v>
      </c>
      <c r="P73" s="122"/>
    </row>
    <row r="74" spans="1:16" s="7" customFormat="1" ht="24.75" customHeight="1" outlineLevel="1" x14ac:dyDescent="0.25">
      <c r="A74" s="60">
        <v>26</v>
      </c>
      <c r="B74" s="194" t="s">
        <v>2732</v>
      </c>
      <c r="C74" s="87" t="s">
        <v>34</v>
      </c>
      <c r="D74" s="195">
        <v>314</v>
      </c>
      <c r="E74" s="196">
        <v>43405</v>
      </c>
      <c r="F74" s="196">
        <v>43434</v>
      </c>
      <c r="G74" s="117">
        <f t="shared" si="4"/>
        <v>0.96666666666666667</v>
      </c>
      <c r="H74" s="195" t="s">
        <v>2769</v>
      </c>
      <c r="I74" s="82" t="s">
        <v>113</v>
      </c>
      <c r="J74" s="195" t="s">
        <v>795</v>
      </c>
      <c r="K74" s="197">
        <v>71713840</v>
      </c>
      <c r="L74" s="87" t="s">
        <v>1151</v>
      </c>
      <c r="M74" s="90">
        <f t="shared" si="3"/>
        <v>1</v>
      </c>
      <c r="N74" s="87" t="s">
        <v>30</v>
      </c>
      <c r="O74" s="87" t="s">
        <v>1151</v>
      </c>
      <c r="P74" s="122"/>
    </row>
    <row r="75" spans="1:16" s="7" customFormat="1" ht="24.75" customHeight="1" outlineLevel="1" x14ac:dyDescent="0.25">
      <c r="A75" s="60">
        <v>27</v>
      </c>
      <c r="B75" s="194" t="s">
        <v>2732</v>
      </c>
      <c r="C75" s="87" t="s">
        <v>34</v>
      </c>
      <c r="D75" s="195">
        <v>347</v>
      </c>
      <c r="E75" s="196">
        <v>43405</v>
      </c>
      <c r="F75" s="196">
        <v>43434</v>
      </c>
      <c r="G75" s="117">
        <f t="shared" si="4"/>
        <v>0.96666666666666667</v>
      </c>
      <c r="H75" s="195" t="s">
        <v>2770</v>
      </c>
      <c r="I75" s="82" t="s">
        <v>113</v>
      </c>
      <c r="J75" s="195" t="s">
        <v>591</v>
      </c>
      <c r="K75" s="197">
        <v>207499349</v>
      </c>
      <c r="L75" s="87" t="s">
        <v>1151</v>
      </c>
      <c r="M75" s="90">
        <f t="shared" si="3"/>
        <v>1</v>
      </c>
      <c r="N75" s="87" t="s">
        <v>30</v>
      </c>
      <c r="O75" s="87" t="s">
        <v>1151</v>
      </c>
      <c r="P75" s="122"/>
    </row>
    <row r="76" spans="1:16" s="7" customFormat="1" ht="24.75" customHeight="1" outlineLevel="1" x14ac:dyDescent="0.25">
      <c r="A76" s="60">
        <v>28</v>
      </c>
      <c r="B76" s="194" t="s">
        <v>2732</v>
      </c>
      <c r="C76" s="87" t="s">
        <v>34</v>
      </c>
      <c r="D76" s="195">
        <v>315</v>
      </c>
      <c r="E76" s="196">
        <v>43405</v>
      </c>
      <c r="F76" s="196">
        <v>43434</v>
      </c>
      <c r="G76" s="117">
        <f t="shared" si="4"/>
        <v>0.96666666666666667</v>
      </c>
      <c r="H76" s="195" t="s">
        <v>2771</v>
      </c>
      <c r="I76" s="82" t="s">
        <v>113</v>
      </c>
      <c r="J76" s="195" t="s">
        <v>2790</v>
      </c>
      <c r="K76" s="197">
        <v>85315809</v>
      </c>
      <c r="L76" s="87" t="s">
        <v>1151</v>
      </c>
      <c r="M76" s="90">
        <f t="shared" si="3"/>
        <v>1</v>
      </c>
      <c r="N76" s="87" t="s">
        <v>30</v>
      </c>
      <c r="O76" s="87" t="s">
        <v>1151</v>
      </c>
      <c r="P76" s="122"/>
    </row>
    <row r="77" spans="1:16" s="7" customFormat="1" ht="24.75" customHeight="1" outlineLevel="1" x14ac:dyDescent="0.25">
      <c r="A77" s="60">
        <v>29</v>
      </c>
      <c r="B77" s="194" t="s">
        <v>2732</v>
      </c>
      <c r="C77" s="87" t="s">
        <v>34</v>
      </c>
      <c r="D77" s="195">
        <v>345</v>
      </c>
      <c r="E77" s="196">
        <v>43405</v>
      </c>
      <c r="F77" s="196">
        <v>43434</v>
      </c>
      <c r="G77" s="117">
        <f t="shared" si="4"/>
        <v>0.96666666666666667</v>
      </c>
      <c r="H77" s="195" t="s">
        <v>2772</v>
      </c>
      <c r="I77" s="82" t="s">
        <v>113</v>
      </c>
      <c r="J77" s="195" t="s">
        <v>2791</v>
      </c>
      <c r="K77" s="197">
        <v>469934065</v>
      </c>
      <c r="L77" s="87" t="s">
        <v>1151</v>
      </c>
      <c r="M77" s="90">
        <f t="shared" si="3"/>
        <v>1</v>
      </c>
      <c r="N77" s="87" t="s">
        <v>30</v>
      </c>
      <c r="O77" s="87" t="s">
        <v>29</v>
      </c>
      <c r="P77" s="122"/>
    </row>
    <row r="78" spans="1:16" s="7" customFormat="1" ht="24.75" customHeight="1" outlineLevel="1" x14ac:dyDescent="0.25">
      <c r="A78" s="60">
        <v>30</v>
      </c>
      <c r="B78" s="194" t="s">
        <v>2732</v>
      </c>
      <c r="C78" s="87" t="s">
        <v>34</v>
      </c>
      <c r="D78" s="195">
        <v>483</v>
      </c>
      <c r="E78" s="196">
        <v>43450</v>
      </c>
      <c r="F78" s="196">
        <v>43799</v>
      </c>
      <c r="G78" s="117">
        <f t="shared" si="4"/>
        <v>11.633333333333333</v>
      </c>
      <c r="H78" s="195" t="s">
        <v>2773</v>
      </c>
      <c r="I78" s="82" t="s">
        <v>113</v>
      </c>
      <c r="J78" s="195" t="s">
        <v>772</v>
      </c>
      <c r="K78" s="197">
        <v>2463792936</v>
      </c>
      <c r="L78" s="87" t="s">
        <v>1151</v>
      </c>
      <c r="M78" s="90">
        <f t="shared" si="3"/>
        <v>1</v>
      </c>
      <c r="N78" s="87" t="s">
        <v>30</v>
      </c>
      <c r="O78" s="87" t="s">
        <v>1151</v>
      </c>
      <c r="P78" s="122"/>
    </row>
    <row r="79" spans="1:16" s="7" customFormat="1" ht="24.75" customHeight="1" outlineLevel="1" x14ac:dyDescent="0.25">
      <c r="A79" s="60">
        <v>31</v>
      </c>
      <c r="B79" s="194" t="s">
        <v>2732</v>
      </c>
      <c r="C79" s="87" t="s">
        <v>34</v>
      </c>
      <c r="D79" s="195">
        <v>170</v>
      </c>
      <c r="E79" s="196">
        <v>43483</v>
      </c>
      <c r="F79" s="196">
        <v>43821</v>
      </c>
      <c r="G79" s="117">
        <f t="shared" si="4"/>
        <v>11.266666666666667</v>
      </c>
      <c r="H79" s="195" t="s">
        <v>2774</v>
      </c>
      <c r="I79" s="82" t="s">
        <v>113</v>
      </c>
      <c r="J79" s="195" t="s">
        <v>804</v>
      </c>
      <c r="K79" s="197">
        <v>3774464555</v>
      </c>
      <c r="L79" s="87" t="s">
        <v>1151</v>
      </c>
      <c r="M79" s="90">
        <f t="shared" si="3"/>
        <v>1</v>
      </c>
      <c r="N79" s="87" t="s">
        <v>30</v>
      </c>
      <c r="O79" s="87" t="s">
        <v>1151</v>
      </c>
      <c r="P79" s="122"/>
    </row>
    <row r="80" spans="1:16" s="7" customFormat="1" ht="24.75" customHeight="1" outlineLevel="1" x14ac:dyDescent="0.25">
      <c r="A80" s="60">
        <v>32</v>
      </c>
      <c r="B80" s="194" t="s">
        <v>2732</v>
      </c>
      <c r="C80" s="87" t="s">
        <v>34</v>
      </c>
      <c r="D80" s="195">
        <v>98</v>
      </c>
      <c r="E80" s="196">
        <v>43483</v>
      </c>
      <c r="F80" s="196">
        <v>43814</v>
      </c>
      <c r="G80" s="117">
        <f t="shared" si="4"/>
        <v>11.033333333333333</v>
      </c>
      <c r="H80" s="195" t="s">
        <v>2775</v>
      </c>
      <c r="I80" s="82" t="s">
        <v>113</v>
      </c>
      <c r="J80" s="195" t="s">
        <v>591</v>
      </c>
      <c r="K80" s="197">
        <v>623697421</v>
      </c>
      <c r="L80" s="87" t="s">
        <v>1151</v>
      </c>
      <c r="M80" s="90">
        <f t="shared" si="3"/>
        <v>1</v>
      </c>
      <c r="N80" s="87" t="s">
        <v>30</v>
      </c>
      <c r="O80" s="87" t="s">
        <v>1151</v>
      </c>
      <c r="P80" s="122"/>
    </row>
    <row r="81" spans="1:16" s="7" customFormat="1" ht="24.75" customHeight="1" outlineLevel="1" x14ac:dyDescent="0.25">
      <c r="A81" s="60">
        <v>33</v>
      </c>
      <c r="B81" s="194" t="s">
        <v>2732</v>
      </c>
      <c r="C81" s="87" t="s">
        <v>34</v>
      </c>
      <c r="D81" s="195">
        <v>323</v>
      </c>
      <c r="E81" s="196">
        <v>43709</v>
      </c>
      <c r="F81" s="196">
        <v>43814</v>
      </c>
      <c r="G81" s="117">
        <f t="shared" si="4"/>
        <v>3.5</v>
      </c>
      <c r="H81" s="195" t="s">
        <v>2776</v>
      </c>
      <c r="I81" s="82" t="s">
        <v>113</v>
      </c>
      <c r="J81" s="195" t="s">
        <v>772</v>
      </c>
      <c r="K81" s="197">
        <v>240000000</v>
      </c>
      <c r="L81" s="87" t="s">
        <v>1151</v>
      </c>
      <c r="M81" s="90">
        <f t="shared" si="3"/>
        <v>1</v>
      </c>
      <c r="N81" s="87" t="s">
        <v>30</v>
      </c>
      <c r="O81" s="87" t="s">
        <v>1151</v>
      </c>
      <c r="P81" s="122"/>
    </row>
    <row r="82" spans="1:16" s="7" customFormat="1" ht="24.75" customHeight="1" outlineLevel="1" x14ac:dyDescent="0.25">
      <c r="A82" s="60">
        <v>34</v>
      </c>
      <c r="B82" s="194" t="s">
        <v>2732</v>
      </c>
      <c r="C82" s="87" t="s">
        <v>34</v>
      </c>
      <c r="D82" s="195" t="s">
        <v>2738</v>
      </c>
      <c r="E82" s="196">
        <v>43885</v>
      </c>
      <c r="F82" s="196">
        <v>44196</v>
      </c>
      <c r="G82" s="117">
        <f t="shared" si="4"/>
        <v>10.366666666666667</v>
      </c>
      <c r="H82" s="195" t="s">
        <v>2777</v>
      </c>
      <c r="I82" s="82" t="s">
        <v>113</v>
      </c>
      <c r="J82" s="195" t="s">
        <v>2792</v>
      </c>
      <c r="K82" s="200">
        <v>427649279</v>
      </c>
      <c r="L82" s="87" t="s">
        <v>1151</v>
      </c>
      <c r="M82" s="90">
        <f t="shared" si="3"/>
        <v>1</v>
      </c>
      <c r="N82" s="87" t="s">
        <v>1154</v>
      </c>
      <c r="O82" s="87" t="s">
        <v>1151</v>
      </c>
      <c r="P82" s="122"/>
    </row>
    <row r="83" spans="1:16" s="7" customFormat="1" ht="24.75" customHeight="1" outlineLevel="1" x14ac:dyDescent="0.25">
      <c r="A83" s="60">
        <v>35</v>
      </c>
      <c r="B83" s="194" t="s">
        <v>2732</v>
      </c>
      <c r="C83" s="87" t="s">
        <v>34</v>
      </c>
      <c r="D83" s="195" t="s">
        <v>2739</v>
      </c>
      <c r="E83" s="196">
        <v>43885</v>
      </c>
      <c r="F83" s="196">
        <v>44196</v>
      </c>
      <c r="G83" s="117">
        <f t="shared" si="4"/>
        <v>10.366666666666667</v>
      </c>
      <c r="H83" s="195" t="s">
        <v>2778</v>
      </c>
      <c r="I83" s="82" t="s">
        <v>113</v>
      </c>
      <c r="J83" s="195" t="s">
        <v>591</v>
      </c>
      <c r="K83" s="200">
        <v>1430569724</v>
      </c>
      <c r="L83" s="87" t="s">
        <v>1151</v>
      </c>
      <c r="M83" s="90">
        <f t="shared" si="3"/>
        <v>1</v>
      </c>
      <c r="N83" s="87" t="s">
        <v>1154</v>
      </c>
      <c r="O83" s="87" t="s">
        <v>1151</v>
      </c>
      <c r="P83" s="122"/>
    </row>
    <row r="84" spans="1:16" s="7" customFormat="1" ht="24.75" customHeight="1" outlineLevel="1" x14ac:dyDescent="0.25">
      <c r="A84" s="60">
        <v>36</v>
      </c>
      <c r="B84" s="194" t="s">
        <v>2732</v>
      </c>
      <c r="C84" s="87" t="s">
        <v>34</v>
      </c>
      <c r="D84" s="195" t="s">
        <v>2740</v>
      </c>
      <c r="E84" s="196">
        <v>43885</v>
      </c>
      <c r="F84" s="196">
        <v>44196</v>
      </c>
      <c r="G84" s="117">
        <f t="shared" si="4"/>
        <v>10.366666666666667</v>
      </c>
      <c r="H84" s="195" t="s">
        <v>2779</v>
      </c>
      <c r="I84" s="82" t="s">
        <v>113</v>
      </c>
      <c r="J84" s="195" t="s">
        <v>782</v>
      </c>
      <c r="K84" s="200">
        <v>2903149255</v>
      </c>
      <c r="L84" s="87" t="s">
        <v>1151</v>
      </c>
      <c r="M84" s="90">
        <f t="shared" si="3"/>
        <v>1</v>
      </c>
      <c r="N84" s="87" t="s">
        <v>1154</v>
      </c>
      <c r="O84" s="87" t="s">
        <v>1151</v>
      </c>
      <c r="P84" s="122"/>
    </row>
    <row r="85" spans="1:16" s="7" customFormat="1" ht="24.75" customHeight="1" outlineLevel="1" x14ac:dyDescent="0.25">
      <c r="A85" s="60">
        <v>37</v>
      </c>
      <c r="B85" s="194" t="s">
        <v>2732</v>
      </c>
      <c r="C85" s="87" t="s">
        <v>34</v>
      </c>
      <c r="D85" s="195" t="s">
        <v>2741</v>
      </c>
      <c r="E85" s="196">
        <v>43885</v>
      </c>
      <c r="F85" s="196">
        <v>44196</v>
      </c>
      <c r="G85" s="117">
        <f t="shared" si="4"/>
        <v>10.366666666666667</v>
      </c>
      <c r="H85" s="195" t="s">
        <v>2780</v>
      </c>
      <c r="I85" s="82" t="s">
        <v>113</v>
      </c>
      <c r="J85" s="195" t="s">
        <v>591</v>
      </c>
      <c r="K85" s="201">
        <v>3606448559</v>
      </c>
      <c r="L85" s="87" t="s">
        <v>1151</v>
      </c>
      <c r="M85" s="90">
        <f t="shared" si="3"/>
        <v>1</v>
      </c>
      <c r="N85" s="87" t="s">
        <v>1154</v>
      </c>
      <c r="O85" s="87" t="s">
        <v>1151</v>
      </c>
      <c r="P85" s="122"/>
    </row>
    <row r="86" spans="1:16" s="7" customFormat="1" ht="24.75" customHeight="1" outlineLevel="1" x14ac:dyDescent="0.2">
      <c r="A86" s="60">
        <v>38</v>
      </c>
      <c r="B86" s="194" t="s">
        <v>2732</v>
      </c>
      <c r="C86" s="87" t="s">
        <v>34</v>
      </c>
      <c r="D86" s="195" t="s">
        <v>2742</v>
      </c>
      <c r="E86" s="196">
        <v>43885</v>
      </c>
      <c r="F86" s="196">
        <v>44196</v>
      </c>
      <c r="G86" s="117">
        <f t="shared" si="4"/>
        <v>10.366666666666667</v>
      </c>
      <c r="H86" s="195" t="s">
        <v>2781</v>
      </c>
      <c r="I86" s="82" t="s">
        <v>113</v>
      </c>
      <c r="J86" s="195" t="s">
        <v>591</v>
      </c>
      <c r="K86" s="199">
        <v>921110582</v>
      </c>
      <c r="L86" s="87" t="s">
        <v>1151</v>
      </c>
      <c r="M86" s="90">
        <f t="shared" si="3"/>
        <v>1</v>
      </c>
      <c r="N86" s="87" t="s">
        <v>1154</v>
      </c>
      <c r="O86" s="87" t="s">
        <v>1151</v>
      </c>
      <c r="P86" s="122"/>
    </row>
    <row r="87" spans="1:16" s="7" customFormat="1" ht="24.75" customHeight="1" outlineLevel="1" x14ac:dyDescent="0.25">
      <c r="A87" s="60">
        <v>39</v>
      </c>
      <c r="B87" s="194" t="s">
        <v>2732</v>
      </c>
      <c r="C87" s="87" t="s">
        <v>34</v>
      </c>
      <c r="D87" s="195" t="s">
        <v>2743</v>
      </c>
      <c r="E87" s="196">
        <v>43922</v>
      </c>
      <c r="F87" s="196">
        <v>44165</v>
      </c>
      <c r="G87" s="117">
        <f t="shared" si="4"/>
        <v>8.1</v>
      </c>
      <c r="H87" s="195" t="s">
        <v>2782</v>
      </c>
      <c r="I87" s="82" t="s">
        <v>113</v>
      </c>
      <c r="J87" s="195" t="s">
        <v>772</v>
      </c>
      <c r="K87" s="197">
        <v>1797048240</v>
      </c>
      <c r="L87" s="87" t="s">
        <v>1151</v>
      </c>
      <c r="M87" s="90">
        <f t="shared" si="3"/>
        <v>1</v>
      </c>
      <c r="N87" s="87" t="s">
        <v>2647</v>
      </c>
      <c r="O87" s="87" t="s">
        <v>1151</v>
      </c>
      <c r="P87" s="122"/>
    </row>
    <row r="88" spans="1:16" s="7" customFormat="1" ht="24.75" customHeight="1" outlineLevel="1" x14ac:dyDescent="0.25">
      <c r="A88" s="60">
        <v>40</v>
      </c>
      <c r="B88" s="194" t="s">
        <v>2734</v>
      </c>
      <c r="C88" s="87" t="s">
        <v>34</v>
      </c>
      <c r="D88" s="195" t="s">
        <v>2744</v>
      </c>
      <c r="E88" s="196">
        <v>43889</v>
      </c>
      <c r="F88" s="196">
        <v>44196</v>
      </c>
      <c r="G88" s="117">
        <f t="shared" si="4"/>
        <v>10.233333333333333</v>
      </c>
      <c r="H88" s="195" t="s">
        <v>2783</v>
      </c>
      <c r="I88" s="82" t="s">
        <v>1100</v>
      </c>
      <c r="J88" s="195" t="s">
        <v>1108</v>
      </c>
      <c r="K88" s="200">
        <v>687375888</v>
      </c>
      <c r="L88" s="87" t="s">
        <v>1151</v>
      </c>
      <c r="M88" s="90">
        <f t="shared" si="3"/>
        <v>1</v>
      </c>
      <c r="N88" s="87" t="s">
        <v>1154</v>
      </c>
      <c r="O88" s="87" t="s">
        <v>1151</v>
      </c>
      <c r="P88" s="122"/>
    </row>
    <row r="89" spans="1:16" s="7" customFormat="1" ht="24.75" customHeight="1" outlineLevel="1" x14ac:dyDescent="0.25">
      <c r="A89" s="60">
        <v>41</v>
      </c>
      <c r="B89" s="194" t="s">
        <v>2735</v>
      </c>
      <c r="C89" s="87" t="s">
        <v>34</v>
      </c>
      <c r="D89" s="195" t="s">
        <v>2745</v>
      </c>
      <c r="E89" s="196">
        <v>43889</v>
      </c>
      <c r="F89" s="196">
        <v>44196</v>
      </c>
      <c r="G89" s="117">
        <f t="shared" si="4"/>
        <v>10.233333333333333</v>
      </c>
      <c r="H89" s="195" t="s">
        <v>2784</v>
      </c>
      <c r="I89" s="82" t="s">
        <v>1158</v>
      </c>
      <c r="J89" s="195" t="s">
        <v>2793</v>
      </c>
      <c r="K89" s="200" t="s">
        <v>2800</v>
      </c>
      <c r="L89" s="87" t="s">
        <v>1151</v>
      </c>
      <c r="M89" s="90">
        <f t="shared" si="3"/>
        <v>1</v>
      </c>
      <c r="N89" s="87" t="s">
        <v>1154</v>
      </c>
      <c r="O89" s="87" t="s">
        <v>1151</v>
      </c>
      <c r="P89" s="122"/>
    </row>
    <row r="90" spans="1:16" s="7" customFormat="1" ht="24.75" customHeight="1" outlineLevel="1" x14ac:dyDescent="0.25">
      <c r="A90" s="60">
        <v>42</v>
      </c>
      <c r="B90" s="194" t="s">
        <v>2735</v>
      </c>
      <c r="C90" s="87" t="s">
        <v>34</v>
      </c>
      <c r="D90" s="195" t="s">
        <v>2746</v>
      </c>
      <c r="E90" s="196">
        <v>43889</v>
      </c>
      <c r="F90" s="196">
        <v>44196</v>
      </c>
      <c r="G90" s="117">
        <f t="shared" si="4"/>
        <v>10.233333333333333</v>
      </c>
      <c r="H90" s="195" t="s">
        <v>2785</v>
      </c>
      <c r="I90" s="82" t="s">
        <v>1158</v>
      </c>
      <c r="J90" s="195" t="s">
        <v>1063</v>
      </c>
      <c r="K90" s="201">
        <v>2056944900</v>
      </c>
      <c r="L90" s="87" t="s">
        <v>1151</v>
      </c>
      <c r="M90" s="90">
        <f t="shared" si="3"/>
        <v>1</v>
      </c>
      <c r="N90" s="87" t="s">
        <v>1154</v>
      </c>
      <c r="O90" s="87" t="s">
        <v>1151</v>
      </c>
      <c r="P90" s="122"/>
    </row>
    <row r="91" spans="1:16" s="7" customFormat="1" ht="24.75" customHeight="1" outlineLevel="1" x14ac:dyDescent="0.25">
      <c r="A91" s="60">
        <v>43</v>
      </c>
      <c r="B91" s="194" t="s">
        <v>2732</v>
      </c>
      <c r="C91" s="87"/>
      <c r="D91" s="195" t="s">
        <v>2798</v>
      </c>
      <c r="E91" s="196">
        <v>44167</v>
      </c>
      <c r="F91" s="196">
        <v>44773</v>
      </c>
      <c r="G91" s="117">
        <f t="shared" si="4"/>
        <v>20.2</v>
      </c>
      <c r="H91" s="198" t="s">
        <v>2799</v>
      </c>
      <c r="I91" s="82" t="s">
        <v>113</v>
      </c>
      <c r="J91" s="195" t="s">
        <v>823</v>
      </c>
      <c r="K91" s="197">
        <v>3080444575</v>
      </c>
      <c r="L91" s="87" t="s">
        <v>1151</v>
      </c>
      <c r="M91" s="90">
        <f t="shared" ref="M91:M93" si="5">+IF(L91="No",1,IF(L91="Si","Ingrese %",""))</f>
        <v>1</v>
      </c>
      <c r="N91" s="87" t="s">
        <v>1154</v>
      </c>
      <c r="O91" s="87" t="s">
        <v>1151</v>
      </c>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5" t="s">
        <v>2646</v>
      </c>
      <c r="B96" s="246"/>
      <c r="C96" s="246"/>
      <c r="D96" s="246"/>
      <c r="E96" s="246"/>
      <c r="F96" s="246"/>
      <c r="G96" s="246"/>
      <c r="H96" s="246"/>
      <c r="I96" s="246"/>
      <c r="J96" s="246"/>
      <c r="K96" s="246"/>
      <c r="L96" s="246"/>
      <c r="M96" s="246"/>
      <c r="N96" s="246"/>
      <c r="O96" s="247"/>
      <c r="P96" s="119"/>
    </row>
    <row r="97" spans="1:16" ht="15" customHeight="1" x14ac:dyDescent="0.25">
      <c r="A97" s="248" t="s">
        <v>2710</v>
      </c>
      <c r="B97" s="249"/>
      <c r="C97" s="249"/>
      <c r="D97" s="249"/>
      <c r="E97" s="249"/>
      <c r="F97" s="249"/>
      <c r="G97" s="249"/>
      <c r="H97" s="249"/>
      <c r="I97" s="249"/>
      <c r="J97" s="249"/>
      <c r="K97" s="249"/>
      <c r="L97" s="249"/>
      <c r="M97" s="249"/>
      <c r="N97" s="249"/>
      <c r="O97" s="250"/>
    </row>
    <row r="98" spans="1:16" x14ac:dyDescent="0.25">
      <c r="A98" s="251"/>
      <c r="B98" s="252"/>
      <c r="C98" s="252"/>
      <c r="D98" s="252"/>
      <c r="E98" s="252"/>
      <c r="F98" s="252"/>
      <c r="G98" s="252"/>
      <c r="H98" s="252"/>
      <c r="I98" s="252"/>
      <c r="J98" s="252"/>
      <c r="K98" s="252"/>
      <c r="L98" s="252"/>
      <c r="M98" s="252"/>
      <c r="N98" s="252"/>
      <c r="O98" s="253"/>
    </row>
    <row r="99" spans="1:16" s="1" customFormat="1" ht="26.25" customHeight="1" x14ac:dyDescent="0.25">
      <c r="I99" s="231" t="s">
        <v>11</v>
      </c>
      <c r="J99" s="232"/>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194" t="s">
        <v>2732</v>
      </c>
      <c r="C101" s="87" t="s">
        <v>34</v>
      </c>
      <c r="D101" s="195" t="s">
        <v>2738</v>
      </c>
      <c r="E101" s="196">
        <v>43885</v>
      </c>
      <c r="F101" s="196">
        <v>44196</v>
      </c>
      <c r="G101" s="117">
        <f>IF(AND(E101&lt;&gt;"",F101&lt;&gt;""),((F101-E101)/30),"")</f>
        <v>10.366666666666667</v>
      </c>
      <c r="H101" s="195" t="s">
        <v>2777</v>
      </c>
      <c r="I101" s="82" t="s">
        <v>113</v>
      </c>
      <c r="J101" s="195" t="s">
        <v>2792</v>
      </c>
      <c r="K101" s="200">
        <v>427649279</v>
      </c>
      <c r="L101" s="191">
        <f>+IF(AND(K101&gt;0,O101="Ejecución"),(K101/877802)*Tabla28[[#This Row],[% participación]],IF(AND(K101&gt;0,O101&lt;&gt;"Ejecución"),"-",""))</f>
        <v>487.18193738451271</v>
      </c>
      <c r="M101" s="87" t="s">
        <v>1151</v>
      </c>
      <c r="N101" s="90">
        <f>+IF(M101="No",1,IF(M101="Si","Ingrese %",""))</f>
        <v>1</v>
      </c>
      <c r="O101" s="92" t="s">
        <v>1153</v>
      </c>
      <c r="P101" s="121"/>
    </row>
    <row r="102" spans="1:16" s="6" customFormat="1" ht="24.75" customHeight="1" x14ac:dyDescent="0.25">
      <c r="A102" s="59">
        <v>2</v>
      </c>
      <c r="B102" s="194" t="s">
        <v>2732</v>
      </c>
      <c r="C102" s="87" t="s">
        <v>34</v>
      </c>
      <c r="D102" s="195" t="s">
        <v>2739</v>
      </c>
      <c r="E102" s="196">
        <v>43885</v>
      </c>
      <c r="F102" s="196">
        <v>44196</v>
      </c>
      <c r="G102" s="117">
        <f t="shared" ref="G102:G103" si="6">IF(AND(E102&lt;&gt;"",F102&lt;&gt;""),((F102-E102)/30),"")</f>
        <v>10.366666666666667</v>
      </c>
      <c r="H102" s="195" t="s">
        <v>2778</v>
      </c>
      <c r="I102" s="82" t="s">
        <v>113</v>
      </c>
      <c r="J102" s="195" t="s">
        <v>591</v>
      </c>
      <c r="K102" s="200">
        <v>1430569724</v>
      </c>
      <c r="L102" s="191">
        <f>+IF(AND(K102&gt;0,O102="Ejecución"),(K102/877802)*Tabla28[[#This Row],[% participación]],IF(AND(K102&gt;0,O102&lt;&gt;"Ejecución"),"-",""))</f>
        <v>1629.7180047436666</v>
      </c>
      <c r="M102" s="87" t="s">
        <v>1151</v>
      </c>
      <c r="N102" s="90">
        <f t="shared" ref="N102:N147" si="7">+IF(M102="No",1,IF(M102="Si","Ingrese %",""))</f>
        <v>1</v>
      </c>
      <c r="O102" s="92" t="s">
        <v>1153</v>
      </c>
      <c r="P102" s="121"/>
    </row>
    <row r="103" spans="1:16" s="6" customFormat="1" ht="24.75" customHeight="1" x14ac:dyDescent="0.25">
      <c r="A103" s="59">
        <v>3</v>
      </c>
      <c r="B103" s="194" t="s">
        <v>2732</v>
      </c>
      <c r="C103" s="87" t="s">
        <v>34</v>
      </c>
      <c r="D103" s="195" t="s">
        <v>2740</v>
      </c>
      <c r="E103" s="196">
        <v>43885</v>
      </c>
      <c r="F103" s="196">
        <v>44196</v>
      </c>
      <c r="G103" s="117">
        <f t="shared" si="6"/>
        <v>10.366666666666667</v>
      </c>
      <c r="H103" s="195" t="s">
        <v>2779</v>
      </c>
      <c r="I103" s="82" t="s">
        <v>113</v>
      </c>
      <c r="J103" s="195" t="s">
        <v>782</v>
      </c>
      <c r="K103" s="200">
        <v>2903149255</v>
      </c>
      <c r="L103" s="191">
        <f>+IF(AND(K103&gt;0,O103="Ejecución"),(K103/877802)*Tabla28[[#This Row],[% participación]],IF(AND(K103&gt;0,O103&lt;&gt;"Ejecución"),"-",""))</f>
        <v>3307.2939626476132</v>
      </c>
      <c r="M103" s="87" t="s">
        <v>1151</v>
      </c>
      <c r="N103" s="90">
        <f t="shared" si="7"/>
        <v>1</v>
      </c>
      <c r="O103" s="92" t="s">
        <v>1153</v>
      </c>
      <c r="P103" s="121"/>
    </row>
    <row r="104" spans="1:16" s="6" customFormat="1" ht="24.75" customHeight="1" outlineLevel="1" x14ac:dyDescent="0.25">
      <c r="A104" s="59">
        <v>4</v>
      </c>
      <c r="B104" s="194" t="s">
        <v>2732</v>
      </c>
      <c r="C104" s="87" t="s">
        <v>34</v>
      </c>
      <c r="D104" s="195" t="s">
        <v>2741</v>
      </c>
      <c r="E104" s="196">
        <v>43885</v>
      </c>
      <c r="F104" s="196">
        <v>44196</v>
      </c>
      <c r="G104" s="117">
        <f t="shared" ref="G104:G146" si="8">IF(AND(E104&lt;&gt;"",F104&lt;&gt;""),((F104-E104)/30),"")</f>
        <v>10.366666666666667</v>
      </c>
      <c r="H104" s="195" t="s">
        <v>2780</v>
      </c>
      <c r="I104" s="82" t="s">
        <v>113</v>
      </c>
      <c r="J104" s="195" t="s">
        <v>591</v>
      </c>
      <c r="K104" s="201">
        <v>3606448559</v>
      </c>
      <c r="L104" s="191">
        <f>+IF(AND(K104&gt;0,O104="Ejecución"),(K104/877802)*Tabla28[[#This Row],[% participación]],IF(AND(K104&gt;0,O104&lt;&gt;"Ejecución"),"-",""))</f>
        <v>4108.4989086377109</v>
      </c>
      <c r="M104" s="87" t="s">
        <v>1151</v>
      </c>
      <c r="N104" s="90">
        <f t="shared" si="7"/>
        <v>1</v>
      </c>
      <c r="O104" s="92" t="s">
        <v>1153</v>
      </c>
      <c r="P104" s="121"/>
    </row>
    <row r="105" spans="1:16" s="7" customFormat="1" ht="24.75" customHeight="1" outlineLevel="1" x14ac:dyDescent="0.25">
      <c r="A105" s="60">
        <v>5</v>
      </c>
      <c r="B105" s="194" t="s">
        <v>2732</v>
      </c>
      <c r="C105" s="87" t="s">
        <v>34</v>
      </c>
      <c r="D105" s="195" t="s">
        <v>2742</v>
      </c>
      <c r="E105" s="196">
        <v>43885</v>
      </c>
      <c r="F105" s="196">
        <v>44196</v>
      </c>
      <c r="G105" s="117">
        <f t="shared" si="8"/>
        <v>10.366666666666667</v>
      </c>
      <c r="H105" s="195" t="s">
        <v>2781</v>
      </c>
      <c r="I105" s="82" t="s">
        <v>113</v>
      </c>
      <c r="J105" s="195" t="s">
        <v>591</v>
      </c>
      <c r="K105" s="197">
        <v>921110582</v>
      </c>
      <c r="L105" s="191">
        <f>+IF(AND(K105&gt;0,O105="Ejecución"),(K105/877802)*Tabla28[[#This Row],[% participación]],IF(AND(K105&gt;0,O105&lt;&gt;"Ejecución"),"-",""))</f>
        <v>1049.3375294200741</v>
      </c>
      <c r="M105" s="87" t="s">
        <v>1151</v>
      </c>
      <c r="N105" s="90">
        <f t="shared" si="7"/>
        <v>1</v>
      </c>
      <c r="O105" s="92" t="s">
        <v>1153</v>
      </c>
      <c r="P105" s="122"/>
    </row>
    <row r="106" spans="1:16" s="7" customFormat="1" ht="24.75" customHeight="1" outlineLevel="1" x14ac:dyDescent="0.25">
      <c r="A106" s="60">
        <v>6</v>
      </c>
      <c r="B106" s="194" t="s">
        <v>2734</v>
      </c>
      <c r="C106" s="87" t="s">
        <v>34</v>
      </c>
      <c r="D106" s="195" t="s">
        <v>2744</v>
      </c>
      <c r="E106" s="196">
        <v>43889</v>
      </c>
      <c r="F106" s="196">
        <v>44196</v>
      </c>
      <c r="G106" s="117">
        <f t="shared" si="8"/>
        <v>10.233333333333333</v>
      </c>
      <c r="H106" s="195" t="s">
        <v>2783</v>
      </c>
      <c r="I106" s="82" t="s">
        <v>1100</v>
      </c>
      <c r="J106" s="195" t="s">
        <v>1108</v>
      </c>
      <c r="K106" s="200">
        <v>687375888</v>
      </c>
      <c r="L106" s="191">
        <f>+IF(AND(K106&gt;0,O106="Ejecución"),(K106/877802)*Tabla28[[#This Row],[% participación]],IF(AND(K106&gt;0,O106&lt;&gt;"Ejecución"),"-",""))</f>
        <v>783.06484605867843</v>
      </c>
      <c r="M106" s="87" t="s">
        <v>1151</v>
      </c>
      <c r="N106" s="90">
        <f t="shared" si="7"/>
        <v>1</v>
      </c>
      <c r="O106" s="92" t="s">
        <v>1153</v>
      </c>
      <c r="P106" s="122"/>
    </row>
    <row r="107" spans="1:16" s="7" customFormat="1" ht="24.75" customHeight="1" outlineLevel="1" x14ac:dyDescent="0.25">
      <c r="A107" s="60">
        <v>7</v>
      </c>
      <c r="B107" s="194" t="s">
        <v>2735</v>
      </c>
      <c r="C107" s="87" t="s">
        <v>34</v>
      </c>
      <c r="D107" s="195" t="s">
        <v>2745</v>
      </c>
      <c r="E107" s="196">
        <v>43889</v>
      </c>
      <c r="F107" s="196">
        <v>44196</v>
      </c>
      <c r="G107" s="117">
        <f t="shared" si="8"/>
        <v>10.233333333333333</v>
      </c>
      <c r="H107" s="195" t="s">
        <v>2784</v>
      </c>
      <c r="I107" s="82" t="s">
        <v>1158</v>
      </c>
      <c r="J107" s="195" t="s">
        <v>2793</v>
      </c>
      <c r="K107" s="200">
        <v>2718470399</v>
      </c>
      <c r="L107" s="191">
        <f>+IF(AND(K107&gt;0,O107="Ejecución"),(K107/877802)*Tabla28[[#This Row],[% participación]],IF(AND(K107&gt;0,O107&lt;&gt;"Ejecución"),"-",""))</f>
        <v>3096.9061348686832</v>
      </c>
      <c r="M107" s="87" t="s">
        <v>1151</v>
      </c>
      <c r="N107" s="90">
        <f t="shared" si="7"/>
        <v>1</v>
      </c>
      <c r="O107" s="92" t="s">
        <v>1153</v>
      </c>
      <c r="P107" s="122"/>
    </row>
    <row r="108" spans="1:16" s="7" customFormat="1" ht="24.75" customHeight="1" outlineLevel="1" x14ac:dyDescent="0.25">
      <c r="A108" s="60">
        <v>8</v>
      </c>
      <c r="B108" s="194" t="s">
        <v>2735</v>
      </c>
      <c r="C108" s="87" t="s">
        <v>34</v>
      </c>
      <c r="D108" s="195" t="s">
        <v>2746</v>
      </c>
      <c r="E108" s="196">
        <v>43889</v>
      </c>
      <c r="F108" s="196">
        <v>44196</v>
      </c>
      <c r="G108" s="117">
        <f t="shared" si="8"/>
        <v>10.233333333333333</v>
      </c>
      <c r="H108" s="195" t="s">
        <v>2785</v>
      </c>
      <c r="I108" s="82" t="s">
        <v>1158</v>
      </c>
      <c r="J108" s="195" t="s">
        <v>1063</v>
      </c>
      <c r="K108" s="201">
        <v>2056944900</v>
      </c>
      <c r="L108" s="191">
        <f>+IF(AND(K108&gt;0,O108="Ejecución"),(K108/877802)*Tabla28[[#This Row],[% participación]],IF(AND(K108&gt;0,O108&lt;&gt;"Ejecución"),"-",""))</f>
        <v>2343.2902864199446</v>
      </c>
      <c r="M108" s="87" t="s">
        <v>1151</v>
      </c>
      <c r="N108" s="90">
        <f t="shared" si="7"/>
        <v>1</v>
      </c>
      <c r="O108" s="92" t="s">
        <v>1153</v>
      </c>
      <c r="P108" s="122"/>
    </row>
    <row r="109" spans="1:16" s="7" customFormat="1" ht="24.75" customHeight="1" outlineLevel="1" x14ac:dyDescent="0.25">
      <c r="A109" s="60">
        <v>9</v>
      </c>
      <c r="B109" s="194" t="s">
        <v>2732</v>
      </c>
      <c r="C109" s="87" t="s">
        <v>34</v>
      </c>
      <c r="D109" s="195" t="s">
        <v>2798</v>
      </c>
      <c r="E109" s="196">
        <v>44167</v>
      </c>
      <c r="F109" s="196">
        <v>44773</v>
      </c>
      <c r="G109" s="117">
        <f t="shared" si="8"/>
        <v>20.2</v>
      </c>
      <c r="H109" s="198" t="s">
        <v>2799</v>
      </c>
      <c r="I109" s="82" t="s">
        <v>113</v>
      </c>
      <c r="J109" s="195" t="s">
        <v>823</v>
      </c>
      <c r="K109" s="197">
        <v>3080444575</v>
      </c>
      <c r="L109" s="191">
        <f>+IF(AND(K109&gt;0,O109="Ejecución"),(K109/877802)*Tabla28[[#This Row],[% participación]],IF(AND(K109&gt;0,O109&lt;&gt;"Ejecución"),"-",""))</f>
        <v>3509.2703992472107</v>
      </c>
      <c r="M109" s="87" t="s">
        <v>1151</v>
      </c>
      <c r="N109" s="90">
        <f t="shared" si="7"/>
        <v>1</v>
      </c>
      <c r="O109" s="92" t="s">
        <v>1153</v>
      </c>
      <c r="P109" s="122"/>
    </row>
    <row r="110" spans="1:16" s="7" customFormat="1" ht="24.75" customHeight="1" outlineLevel="1" x14ac:dyDescent="0.25">
      <c r="A110" s="60">
        <v>10</v>
      </c>
      <c r="B110" s="86"/>
      <c r="C110" s="87"/>
      <c r="D110" s="82"/>
      <c r="E110" s="82"/>
      <c r="F110" s="82"/>
      <c r="G110" s="117" t="str">
        <f t="shared" si="8"/>
        <v/>
      </c>
      <c r="H110" s="198"/>
      <c r="I110" s="82"/>
      <c r="J110" s="82"/>
      <c r="K110" s="91"/>
      <c r="L110" s="191" t="str">
        <f>+IF(AND(K110&gt;0,O110="Ejecución"),(K110/877802)*Tabla28[[#This Row],[% participación]],IF(AND(K110&gt;0,O110&lt;&gt;"Ejecución"),"-",""))</f>
        <v/>
      </c>
      <c r="M110" s="87"/>
      <c r="N110" s="90"/>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1"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1"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1"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1"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1"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1"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1"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1"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1"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1"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1"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1"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1"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1"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1"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1"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1"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1"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1"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1"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1"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1"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1"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1"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1"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1"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1"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1"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1"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1"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1"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1"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1"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1"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1"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1"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1"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7" t="s">
        <v>15</v>
      </c>
      <c r="B150" s="218"/>
      <c r="C150" s="218"/>
      <c r="D150" s="218"/>
      <c r="E150" s="219"/>
      <c r="F150" s="218" t="s">
        <v>17</v>
      </c>
      <c r="G150" s="218"/>
      <c r="H150" s="218"/>
      <c r="I150" s="217" t="s">
        <v>18</v>
      </c>
      <c r="J150" s="218"/>
      <c r="K150" s="218"/>
      <c r="L150" s="218"/>
      <c r="M150" s="218"/>
      <c r="N150" s="218"/>
      <c r="O150" s="219"/>
      <c r="P150" s="119"/>
    </row>
    <row r="151" spans="1:21" ht="51.75" customHeight="1" x14ac:dyDescent="0.25">
      <c r="A151" s="233" t="s">
        <v>2717</v>
      </c>
      <c r="B151" s="234"/>
      <c r="C151" s="234"/>
      <c r="D151" s="234"/>
      <c r="E151" s="235"/>
      <c r="F151" s="236" t="s">
        <v>2718</v>
      </c>
      <c r="G151" s="236"/>
      <c r="H151" s="236"/>
      <c r="I151" s="233" t="s">
        <v>2643</v>
      </c>
      <c r="J151" s="234"/>
      <c r="K151" s="234"/>
      <c r="L151" s="234"/>
      <c r="M151" s="234"/>
      <c r="N151" s="234"/>
      <c r="O151" s="235"/>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7" t="s">
        <v>2626</v>
      </c>
      <c r="C153" s="237"/>
      <c r="D153" s="237"/>
      <c r="E153" s="8"/>
      <c r="F153" s="5"/>
      <c r="G153" s="238" t="s">
        <v>2626</v>
      </c>
      <c r="H153" s="238"/>
      <c r="I153" s="239" t="s">
        <v>1167</v>
      </c>
      <c r="J153" s="240"/>
      <c r="K153" s="240"/>
      <c r="L153" s="240"/>
      <c r="M153" s="240"/>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1" t="s">
        <v>2656</v>
      </c>
      <c r="J155" s="242"/>
      <c r="K155" s="242"/>
      <c r="L155" s="242"/>
      <c r="M155" s="242"/>
      <c r="N155" s="242"/>
      <c r="O155" s="243"/>
      <c r="Q155" s="4" t="s">
        <v>17</v>
      </c>
      <c r="U155" s="58" t="str">
        <f>D155</f>
        <v>Si</v>
      </c>
    </row>
    <row r="156" spans="1:21" x14ac:dyDescent="0.25">
      <c r="A156" s="9"/>
      <c r="B156" s="244" t="s">
        <v>2712</v>
      </c>
      <c r="C156" s="244"/>
      <c r="D156" s="244"/>
      <c r="E156" s="8"/>
      <c r="F156" s="5"/>
      <c r="H156" s="130" t="s">
        <v>2711</v>
      </c>
      <c r="I156" s="241"/>
      <c r="J156" s="242"/>
      <c r="K156" s="242"/>
      <c r="L156" s="242"/>
      <c r="M156" s="242"/>
      <c r="N156" s="242"/>
      <c r="O156" s="24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7" t="s">
        <v>26</v>
      </c>
      <c r="B160" s="218"/>
      <c r="C160" s="218"/>
      <c r="D160" s="218"/>
      <c r="E160" s="218"/>
      <c r="F160" s="218"/>
      <c r="G160" s="218"/>
      <c r="H160" s="218"/>
      <c r="I160" s="218"/>
      <c r="J160" s="218"/>
      <c r="K160" s="218"/>
      <c r="L160" s="218"/>
      <c r="M160" s="218"/>
      <c r="N160" s="218"/>
      <c r="O160" s="219"/>
      <c r="P160" s="119"/>
    </row>
    <row r="161" spans="1:28" ht="15" customHeight="1" x14ac:dyDescent="0.25">
      <c r="A161" s="220" t="s">
        <v>1169</v>
      </c>
      <c r="B161" s="221"/>
      <c r="C161" s="221"/>
      <c r="D161" s="221"/>
      <c r="E161" s="221"/>
      <c r="F161" s="221"/>
      <c r="G161" s="221"/>
      <c r="H161" s="221"/>
      <c r="I161" s="221"/>
      <c r="J161" s="221"/>
      <c r="K161" s="221"/>
      <c r="L161" s="221"/>
      <c r="M161" s="221"/>
      <c r="N161" s="221"/>
      <c r="O161" s="222"/>
    </row>
    <row r="162" spans="1:28" ht="15.75" thickBot="1" x14ac:dyDescent="0.3">
      <c r="A162" s="223"/>
      <c r="B162" s="224"/>
      <c r="C162" s="224"/>
      <c r="D162" s="224"/>
      <c r="E162" s="224"/>
      <c r="F162" s="224"/>
      <c r="G162" s="224"/>
      <c r="H162" s="224"/>
      <c r="I162" s="224"/>
      <c r="J162" s="224"/>
      <c r="K162" s="224"/>
      <c r="L162" s="224"/>
      <c r="M162" s="224"/>
      <c r="N162" s="224"/>
      <c r="O162" s="225"/>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5" t="s">
        <v>1168</v>
      </c>
      <c r="C164" s="215"/>
      <c r="D164" s="215"/>
      <c r="E164" s="215"/>
      <c r="F164" s="215"/>
      <c r="G164" s="215"/>
      <c r="H164" s="21"/>
      <c r="I164" s="202" t="s">
        <v>1180</v>
      </c>
      <c r="J164" s="203"/>
      <c r="K164" s="203"/>
      <c r="L164" s="203"/>
      <c r="M164" s="203"/>
      <c r="N164" s="20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5" t="s">
        <v>19</v>
      </c>
      <c r="C165" s="206"/>
      <c r="D165" s="207"/>
      <c r="E165" s="202" t="s">
        <v>2628</v>
      </c>
      <c r="F165" s="203"/>
      <c r="G165" s="204"/>
      <c r="H165" s="5"/>
      <c r="I165" s="205" t="s">
        <v>19</v>
      </c>
      <c r="J165" s="206"/>
      <c r="K165" s="207"/>
      <c r="L165" s="31" t="s">
        <v>2627</v>
      </c>
      <c r="M165" s="31"/>
      <c r="N165" s="31"/>
      <c r="O165" s="8"/>
      <c r="Q165" s="69">
        <f>F167</f>
        <v>0</v>
      </c>
      <c r="R165" s="69">
        <f>F168</f>
        <v>0.01</v>
      </c>
      <c r="S165" s="69">
        <f>F169</f>
        <v>0</v>
      </c>
      <c r="T165" s="69">
        <f>F170</f>
        <v>0</v>
      </c>
      <c r="U165" s="69">
        <f>C173</f>
        <v>0.03</v>
      </c>
      <c r="V165" s="71">
        <f>E173</f>
        <v>42426045.809999995</v>
      </c>
      <c r="W165" s="69" t="str">
        <f>G167</f>
        <v/>
      </c>
      <c r="X165" s="69">
        <f>G168</f>
        <v>0.03</v>
      </c>
      <c r="Y165" s="69" t="str">
        <f>G169</f>
        <v/>
      </c>
      <c r="Z165" s="69" t="str">
        <f>G170</f>
        <v/>
      </c>
    </row>
    <row r="166" spans="1:28" x14ac:dyDescent="0.25">
      <c r="A166" s="9"/>
      <c r="B166" s="208"/>
      <c r="C166" s="209"/>
      <c r="D166" s="210"/>
      <c r="E166" s="31" t="s">
        <v>2629</v>
      </c>
      <c r="F166" s="31" t="s">
        <v>2630</v>
      </c>
      <c r="G166" s="31" t="s">
        <v>2631</v>
      </c>
      <c r="H166" s="5"/>
      <c r="I166" s="208"/>
      <c r="J166" s="209"/>
      <c r="K166" s="210"/>
      <c r="L166" s="31" t="s">
        <v>2629</v>
      </c>
      <c r="M166" s="31" t="s">
        <v>2630</v>
      </c>
      <c r="N166" s="31" t="s">
        <v>2631</v>
      </c>
      <c r="O166" s="8"/>
    </row>
    <row r="167" spans="1:28" x14ac:dyDescent="0.25">
      <c r="A167" s="9"/>
      <c r="B167" s="214" t="s">
        <v>1170</v>
      </c>
      <c r="C167" s="214"/>
      <c r="D167" s="214"/>
      <c r="E167" s="25">
        <v>0.02</v>
      </c>
      <c r="F167" s="96"/>
      <c r="G167" s="26" t="str">
        <f>IF(F167&gt;0,SUM(E167+F167),"")</f>
        <v/>
      </c>
      <c r="H167" s="5"/>
      <c r="I167" s="211" t="s">
        <v>1175</v>
      </c>
      <c r="J167" s="212"/>
      <c r="K167" s="213"/>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4" t="s">
        <v>1171</v>
      </c>
      <c r="C168" s="214"/>
      <c r="D168" s="214"/>
      <c r="E168" s="25">
        <v>0.02</v>
      </c>
      <c r="F168" s="96">
        <v>0.01</v>
      </c>
      <c r="G168" s="26">
        <f t="shared" ref="G168:G170" si="10">IF(F168&gt;0,SUM(E168+F168),"")</f>
        <v>0.03</v>
      </c>
      <c r="H168" s="5"/>
      <c r="I168" s="211" t="s">
        <v>1176</v>
      </c>
      <c r="J168" s="212"/>
      <c r="K168" s="213"/>
      <c r="L168" s="25">
        <v>0.02</v>
      </c>
      <c r="M168" s="96"/>
      <c r="N168" s="26" t="str">
        <f t="shared" ref="N168:N171" si="11">IF(M168&gt;0,SUM(L168+M168),"")</f>
        <v/>
      </c>
      <c r="O168" s="8"/>
      <c r="Q168" s="69">
        <f>M167</f>
        <v>0</v>
      </c>
      <c r="R168" s="69">
        <f>M168</f>
        <v>0</v>
      </c>
      <c r="S168" s="69">
        <f>M169</f>
        <v>0</v>
      </c>
      <c r="T168" s="69">
        <f>M170</f>
        <v>0</v>
      </c>
      <c r="U168" s="69">
        <f>M171</f>
        <v>0.01</v>
      </c>
      <c r="V168" s="69">
        <f>J173</f>
        <v>0.03</v>
      </c>
      <c r="W168" s="71">
        <f>M173</f>
        <v>42426045.809999995</v>
      </c>
      <c r="X168" s="69" t="str">
        <f>N167</f>
        <v/>
      </c>
      <c r="Y168" s="69" t="str">
        <f>N168</f>
        <v/>
      </c>
      <c r="Z168" s="69" t="str">
        <f>N169</f>
        <v/>
      </c>
      <c r="AA168" s="69" t="str">
        <f>N170</f>
        <v/>
      </c>
      <c r="AB168" s="69">
        <f>N171</f>
        <v>0.03</v>
      </c>
    </row>
    <row r="169" spans="1:28" x14ac:dyDescent="0.25">
      <c r="A169" s="9"/>
      <c r="B169" s="214" t="s">
        <v>1172</v>
      </c>
      <c r="C169" s="214"/>
      <c r="D169" s="214"/>
      <c r="E169" s="25">
        <v>0.02</v>
      </c>
      <c r="F169" s="96"/>
      <c r="G169" s="26" t="str">
        <f t="shared" si="10"/>
        <v/>
      </c>
      <c r="H169" s="5"/>
      <c r="I169" s="211" t="s">
        <v>1177</v>
      </c>
      <c r="J169" s="212"/>
      <c r="K169" s="213"/>
      <c r="L169" s="25">
        <v>0.02</v>
      </c>
      <c r="M169" s="96"/>
      <c r="N169" s="26" t="str">
        <f t="shared" si="11"/>
        <v/>
      </c>
      <c r="O169" s="8"/>
    </row>
    <row r="170" spans="1:28" x14ac:dyDescent="0.25">
      <c r="A170" s="9"/>
      <c r="B170" s="214" t="s">
        <v>1173</v>
      </c>
      <c r="C170" s="214"/>
      <c r="D170" s="214"/>
      <c r="E170" s="25">
        <v>0.03</v>
      </c>
      <c r="F170" s="96"/>
      <c r="G170" s="26" t="str">
        <f t="shared" si="10"/>
        <v/>
      </c>
      <c r="H170" s="5"/>
      <c r="I170" s="211" t="s">
        <v>1178</v>
      </c>
      <c r="J170" s="212"/>
      <c r="K170" s="213"/>
      <c r="L170" s="25">
        <v>0.02</v>
      </c>
      <c r="M170" s="96"/>
      <c r="N170" s="26" t="str">
        <f t="shared" si="11"/>
        <v/>
      </c>
      <c r="O170" s="8"/>
    </row>
    <row r="171" spans="1:28" x14ac:dyDescent="0.25">
      <c r="A171" s="9"/>
      <c r="B171" s="5"/>
      <c r="C171" s="5"/>
      <c r="D171" s="5"/>
      <c r="E171" s="5"/>
      <c r="F171" s="5"/>
      <c r="G171" s="5"/>
      <c r="H171" s="5"/>
      <c r="I171" s="211" t="s">
        <v>1179</v>
      </c>
      <c r="J171" s="212"/>
      <c r="K171" s="213"/>
      <c r="L171" s="25">
        <v>0.02</v>
      </c>
      <c r="M171" s="96">
        <v>0.01</v>
      </c>
      <c r="N171" s="26">
        <f t="shared" si="11"/>
        <v>0.03</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42426045.809999995</v>
      </c>
      <c r="F173" s="147"/>
      <c r="G173" s="148"/>
      <c r="H173" s="141"/>
      <c r="I173" s="143" t="s">
        <v>2640</v>
      </c>
      <c r="J173" s="144">
        <f>+SUM(N167:N171)</f>
        <v>0.03</v>
      </c>
      <c r="K173" s="216" t="s">
        <v>2641</v>
      </c>
      <c r="L173" s="216"/>
      <c r="M173" s="149">
        <f>+J173*K20</f>
        <v>42426045.809999995</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7" t="s">
        <v>20</v>
      </c>
      <c r="B176" s="218"/>
      <c r="C176" s="218"/>
      <c r="D176" s="218"/>
      <c r="E176" s="218"/>
      <c r="F176" s="218"/>
      <c r="G176" s="218"/>
      <c r="H176" s="218"/>
      <c r="I176" s="218"/>
      <c r="J176" s="218"/>
      <c r="K176" s="218"/>
      <c r="L176" s="218"/>
      <c r="M176" s="218"/>
      <c r="N176" s="218"/>
      <c r="O176" s="219"/>
      <c r="P176" s="119"/>
    </row>
    <row r="177" spans="1:20" ht="15" customHeight="1" x14ac:dyDescent="0.25">
      <c r="A177" s="220" t="s">
        <v>21</v>
      </c>
      <c r="B177" s="221"/>
      <c r="C177" s="221"/>
      <c r="D177" s="221"/>
      <c r="E177" s="221"/>
      <c r="F177" s="221"/>
      <c r="G177" s="221"/>
      <c r="H177" s="221"/>
      <c r="I177" s="221"/>
      <c r="J177" s="221"/>
      <c r="K177" s="221"/>
      <c r="L177" s="221"/>
      <c r="M177" s="221"/>
      <c r="N177" s="221"/>
      <c r="O177" s="222"/>
    </row>
    <row r="178" spans="1:20" ht="15.75" thickBot="1" x14ac:dyDescent="0.3">
      <c r="A178" s="223"/>
      <c r="B178" s="224"/>
      <c r="C178" s="224"/>
      <c r="D178" s="224"/>
      <c r="E178" s="224"/>
      <c r="F178" s="224"/>
      <c r="G178" s="224"/>
      <c r="H178" s="224"/>
      <c r="I178" s="224"/>
      <c r="J178" s="224"/>
      <c r="K178" s="224"/>
      <c r="L178" s="224"/>
      <c r="M178" s="224"/>
      <c r="N178" s="224"/>
      <c r="O178" s="225"/>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30" t="s">
        <v>2649</v>
      </c>
      <c r="C180" s="230"/>
      <c r="E180" s="5" t="s">
        <v>22</v>
      </c>
      <c r="H180" s="29" t="s">
        <v>27</v>
      </c>
      <c r="J180" s="5" t="s">
        <v>2650</v>
      </c>
      <c r="K180" s="5"/>
      <c r="M180" s="5"/>
      <c r="N180" s="5"/>
      <c r="O180" s="8"/>
      <c r="Q180" s="72">
        <f>C181</f>
        <v>41968</v>
      </c>
      <c r="R180" s="58">
        <f>E181</f>
        <v>2566</v>
      </c>
      <c r="S180" s="58" t="str">
        <f>H181</f>
        <v>DIEGO IVAN CITELI JURADO</v>
      </c>
      <c r="T180" s="72" t="str">
        <f>K181</f>
        <v>19/12/2014</v>
      </c>
    </row>
    <row r="181" spans="1:20" x14ac:dyDescent="0.25">
      <c r="A181" s="9"/>
      <c r="C181" s="100">
        <v>41968</v>
      </c>
      <c r="D181" s="5"/>
      <c r="E181" s="98">
        <v>2566</v>
      </c>
      <c r="F181" s="5"/>
      <c r="G181" s="5"/>
      <c r="H181" s="98" t="s">
        <v>2794</v>
      </c>
      <c r="J181" s="5"/>
      <c r="K181" s="100" t="s">
        <v>2795</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7" t="s">
        <v>32</v>
      </c>
      <c r="B185" s="218"/>
      <c r="C185" s="218"/>
      <c r="D185" s="218"/>
      <c r="E185" s="218"/>
      <c r="F185" s="218"/>
      <c r="G185" s="218"/>
      <c r="H185" s="218"/>
      <c r="I185" s="218"/>
      <c r="J185" s="218"/>
      <c r="K185" s="218"/>
      <c r="L185" s="218"/>
      <c r="M185" s="218"/>
      <c r="N185" s="218"/>
      <c r="O185" s="219"/>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6" t="s">
        <v>2713</v>
      </c>
      <c r="C187" s="226"/>
      <c r="D187" s="226"/>
      <c r="E187" s="226"/>
      <c r="F187" s="226"/>
      <c r="G187" s="226"/>
      <c r="H187" s="226"/>
      <c r="I187" s="226"/>
      <c r="J187" s="226"/>
      <c r="K187" s="226"/>
      <c r="L187" s="226"/>
      <c r="M187" s="226"/>
      <c r="N187" s="226"/>
      <c r="O187" s="8"/>
    </row>
    <row r="188" spans="1:20" x14ac:dyDescent="0.25">
      <c r="A188" s="9"/>
      <c r="B188" s="227"/>
      <c r="C188" s="227"/>
      <c r="D188" s="227"/>
      <c r="E188" s="227"/>
      <c r="F188" s="227"/>
      <c r="G188" s="227"/>
      <c r="H188" s="227"/>
      <c r="I188" s="227"/>
      <c r="J188" s="227"/>
      <c r="K188" s="227"/>
      <c r="L188" s="227"/>
      <c r="M188" s="227"/>
      <c r="N188" s="227"/>
      <c r="O188" s="8"/>
    </row>
    <row r="189" spans="1:20" x14ac:dyDescent="0.25">
      <c r="A189" s="9"/>
      <c r="B189" s="228" t="s">
        <v>2689</v>
      </c>
      <c r="C189" s="229"/>
      <c r="D189" s="229"/>
      <c r="E189" s="229"/>
      <c r="F189" s="229"/>
      <c r="G189" s="229"/>
      <c r="H189" s="229"/>
      <c r="I189" s="229"/>
      <c r="J189" s="229"/>
      <c r="K189" s="229"/>
      <c r="L189" s="229"/>
      <c r="M189" s="229"/>
      <c r="N189" s="229"/>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DIEGO IVAN CITELI JURADO</v>
      </c>
      <c r="R198" s="58" t="str">
        <f>H199</f>
        <v>carrera 25 No. 15-79  Edificio Fundación Un Mundo Sin Fronteras. Tercer piso</v>
      </c>
      <c r="S198" s="58" t="str">
        <f>H200</f>
        <v>fundacionunmundosinfronteras@gmail.com</v>
      </c>
      <c r="T198" s="58" t="str">
        <f>K199</f>
        <v>carrera 25 No. 15-79  Edificio Fundación Un Mundo Sin Fronteras. Tercer piso</v>
      </c>
      <c r="U198" s="58" t="str">
        <f>K200</f>
        <v>fundacionunmundosinfronteras@gmail.com</v>
      </c>
    </row>
    <row r="199" spans="1:21" x14ac:dyDescent="0.25">
      <c r="A199" s="9"/>
      <c r="B199" s="30" t="s">
        <v>31</v>
      </c>
      <c r="C199" s="98"/>
      <c r="D199" s="22"/>
      <c r="G199" s="30" t="s">
        <v>2633</v>
      </c>
      <c r="H199" s="99" t="s">
        <v>2796</v>
      </c>
      <c r="J199" s="30" t="s">
        <v>2635</v>
      </c>
      <c r="K199" s="99" t="s">
        <v>2796</v>
      </c>
      <c r="L199" s="22"/>
      <c r="M199" s="22"/>
      <c r="N199" s="22"/>
      <c r="O199" s="8"/>
    </row>
    <row r="200" spans="1:21" x14ac:dyDescent="0.25">
      <c r="A200" s="9"/>
      <c r="B200" s="30" t="s">
        <v>2632</v>
      </c>
      <c r="C200" s="98" t="s">
        <v>2794</v>
      </c>
      <c r="D200" s="22"/>
      <c r="G200" s="30" t="s">
        <v>2634</v>
      </c>
      <c r="H200" s="98" t="s">
        <v>2797</v>
      </c>
      <c r="J200" s="30" t="s">
        <v>2636</v>
      </c>
      <c r="K200" s="98" t="s">
        <v>2797</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7" orientation="landscape" r:id="rId1"/>
  <rowBreaks count="2" manualBreakCount="2">
    <brk id="94" max="16383" man="1"/>
    <brk id="174" max="14" man="1"/>
  </rowBreaks>
  <colBreaks count="1" manualBreakCount="1">
    <brk id="15" max="1048575" man="1"/>
  </colBreaks>
  <ignoredErrors>
    <ignoredError sqref="G101 O111:O147 B92:L93 I29:J35 C113:K147 M111:M147 G49 G50 G102 G103 G104 G105 G106 G107 G108 G82:G88 G51:G56 G57:G81 N92:O93 G89:G90 G109 G110 C91 G91 C111:C112 G111:I112" listDataValidation="1"/>
    <ignoredError sqref="N101" unlockedFormula="1" listDataValidation="1"/>
    <ignoredError sqref="B38" evalError="1"/>
    <ignoredError sqref="N102:N109 N15 M91:M93 N111:N147"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40" zoomScaleNormal="40"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8" t="s">
        <v>3</v>
      </c>
      <c r="C37" s="278"/>
      <c r="D37" s="278"/>
      <c r="E37" s="278"/>
      <c r="F37" s="278"/>
      <c r="G37" s="5"/>
      <c r="H37" s="257" t="s">
        <v>4</v>
      </c>
      <c r="I37" s="258"/>
      <c r="J37" s="258"/>
      <c r="K37" s="258"/>
      <c r="L37" s="258"/>
      <c r="M37" s="258"/>
      <c r="N37" s="258"/>
      <c r="O37" s="259"/>
    </row>
    <row r="38" spans="1:15" ht="21" customHeight="1" x14ac:dyDescent="0.25">
      <c r="A38" s="9"/>
      <c r="B38" s="279" t="e">
        <f>VLOOKUP(B20,EAS!A2:B1439,2,0)</f>
        <v>#N/A</v>
      </c>
      <c r="C38" s="279"/>
      <c r="D38" s="279"/>
      <c r="E38" s="279"/>
      <c r="F38" s="279"/>
      <c r="G38" s="5"/>
      <c r="H38" s="262"/>
      <c r="I38" s="263"/>
      <c r="J38" s="263"/>
      <c r="K38" s="263"/>
      <c r="L38" s="263"/>
      <c r="M38" s="263"/>
      <c r="N38" s="263"/>
      <c r="O38" s="264"/>
    </row>
    <row r="39" spans="1:15" ht="21" customHeight="1" x14ac:dyDescent="0.25">
      <c r="A39" s="9"/>
      <c r="B39" s="279"/>
      <c r="C39" s="279"/>
      <c r="D39" s="279"/>
      <c r="E39" s="279"/>
      <c r="F39" s="279"/>
      <c r="G39" s="5"/>
      <c r="H39" s="262"/>
      <c r="I39" s="263"/>
      <c r="J39" s="263"/>
      <c r="K39" s="263"/>
      <c r="L39" s="263"/>
      <c r="M39" s="263"/>
      <c r="N39" s="263"/>
      <c r="O39" s="264"/>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7" t="s">
        <v>5</v>
      </c>
      <c r="B42" s="218"/>
      <c r="C42" s="218"/>
      <c r="D42" s="218"/>
      <c r="E42" s="218"/>
      <c r="F42" s="218"/>
      <c r="G42" s="218"/>
      <c r="H42" s="218"/>
      <c r="I42" s="218"/>
      <c r="J42" s="218"/>
      <c r="K42" s="218"/>
      <c r="L42" s="218"/>
      <c r="M42" s="218"/>
      <c r="N42" s="218"/>
      <c r="O42" s="219"/>
    </row>
    <row r="43" spans="1:15" ht="8.25" customHeight="1" thickBot="1" x14ac:dyDescent="0.3"/>
    <row r="44" spans="1:15" s="119" customFormat="1" ht="31.5" customHeight="1" thickBot="1" x14ac:dyDescent="0.3">
      <c r="A44" s="245" t="s">
        <v>6</v>
      </c>
      <c r="B44" s="246"/>
      <c r="C44" s="246"/>
      <c r="D44" s="246"/>
      <c r="E44" s="246"/>
      <c r="F44" s="246"/>
      <c r="G44" s="246"/>
      <c r="H44" s="246"/>
      <c r="I44" s="246"/>
      <c r="J44" s="246"/>
      <c r="K44" s="246"/>
      <c r="L44" s="246"/>
      <c r="M44" s="246"/>
      <c r="N44" s="246"/>
      <c r="O44" s="247"/>
    </row>
    <row r="45" spans="1:15" ht="15" customHeight="1" x14ac:dyDescent="0.25">
      <c r="A45" s="248" t="s">
        <v>2709</v>
      </c>
      <c r="B45" s="249"/>
      <c r="C45" s="249"/>
      <c r="D45" s="249"/>
      <c r="E45" s="249"/>
      <c r="F45" s="249"/>
      <c r="G45" s="249"/>
      <c r="H45" s="249"/>
      <c r="I45" s="249"/>
      <c r="J45" s="249"/>
      <c r="K45" s="249"/>
      <c r="L45" s="249"/>
      <c r="M45" s="249"/>
      <c r="N45" s="249"/>
      <c r="O45" s="250"/>
    </row>
    <row r="46" spans="1:15" x14ac:dyDescent="0.25">
      <c r="A46" s="251"/>
      <c r="B46" s="252"/>
      <c r="C46" s="252"/>
      <c r="D46" s="252"/>
      <c r="E46" s="252"/>
      <c r="F46" s="252"/>
      <c r="G46" s="252"/>
      <c r="H46" s="252"/>
      <c r="I46" s="252"/>
      <c r="J46" s="252"/>
      <c r="K46" s="252"/>
      <c r="L46" s="252"/>
      <c r="M46" s="252"/>
      <c r="N46" s="252"/>
      <c r="O46" s="253"/>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c r="N49" s="87"/>
      <c r="O49" s="87"/>
    </row>
    <row r="50" spans="1:15" s="121" customFormat="1" ht="24.75" customHeight="1" x14ac:dyDescent="0.25">
      <c r="A50" s="59">
        <v>2</v>
      </c>
      <c r="B50" s="86"/>
      <c r="C50" s="87"/>
      <c r="D50" s="82"/>
      <c r="E50" s="88"/>
      <c r="F50" s="88"/>
      <c r="G50" s="117" t="str">
        <f t="shared" si="1"/>
        <v/>
      </c>
      <c r="H50" s="86"/>
      <c r="I50" s="82"/>
      <c r="J50" s="82"/>
      <c r="K50" s="89"/>
      <c r="L50" s="87"/>
      <c r="M50" s="90"/>
      <c r="N50" s="87"/>
      <c r="O50" s="87"/>
    </row>
    <row r="51" spans="1:15" s="121" customFormat="1" ht="24.75" customHeight="1" x14ac:dyDescent="0.25">
      <c r="A51" s="59">
        <v>3</v>
      </c>
      <c r="B51" s="86"/>
      <c r="C51" s="87"/>
      <c r="D51" s="82"/>
      <c r="E51" s="88"/>
      <c r="F51" s="88"/>
      <c r="G51" s="117" t="str">
        <f t="shared" si="1"/>
        <v/>
      </c>
      <c r="H51" s="86"/>
      <c r="I51" s="82"/>
      <c r="J51" s="82"/>
      <c r="K51" s="89"/>
      <c r="L51" s="87"/>
      <c r="M51" s="90"/>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ref="M88:M93" si="2">+IF(L88="No",1,IF(L88="Si","Ingrese %",""))</f>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5" t="s">
        <v>2646</v>
      </c>
      <c r="B96" s="246"/>
      <c r="C96" s="246"/>
      <c r="D96" s="246"/>
      <c r="E96" s="246"/>
      <c r="F96" s="246"/>
      <c r="G96" s="246"/>
      <c r="H96" s="246"/>
      <c r="I96" s="246"/>
      <c r="J96" s="246"/>
      <c r="K96" s="246"/>
      <c r="L96" s="246"/>
      <c r="M96" s="246"/>
      <c r="N96" s="246"/>
      <c r="O96" s="247"/>
    </row>
    <row r="97" spans="1:15" ht="15" customHeight="1" x14ac:dyDescent="0.25">
      <c r="A97" s="248" t="s">
        <v>2710</v>
      </c>
      <c r="B97" s="249"/>
      <c r="C97" s="249"/>
      <c r="D97" s="249"/>
      <c r="E97" s="249"/>
      <c r="F97" s="249"/>
      <c r="G97" s="249"/>
      <c r="H97" s="249"/>
      <c r="I97" s="249"/>
      <c r="J97" s="249"/>
      <c r="K97" s="249"/>
      <c r="L97" s="249"/>
      <c r="M97" s="249"/>
      <c r="N97" s="249"/>
      <c r="O97" s="250"/>
    </row>
    <row r="98" spans="1:15" x14ac:dyDescent="0.25">
      <c r="A98" s="251"/>
      <c r="B98" s="252"/>
      <c r="C98" s="252"/>
      <c r="D98" s="252"/>
      <c r="E98" s="252"/>
      <c r="F98" s="252"/>
      <c r="G98" s="252"/>
      <c r="H98" s="252"/>
      <c r="I98" s="252"/>
      <c r="J98" s="252"/>
      <c r="K98" s="252"/>
      <c r="L98" s="252"/>
      <c r="M98" s="252"/>
      <c r="N98" s="252"/>
      <c r="O98" s="253"/>
    </row>
    <row r="99" spans="1:15" s="120" customFormat="1" ht="26.25" customHeight="1" x14ac:dyDescent="0.25">
      <c r="A99" s="1"/>
      <c r="B99" s="1"/>
      <c r="C99" s="1"/>
      <c r="D99" s="1"/>
      <c r="E99" s="1"/>
      <c r="F99" s="1"/>
      <c r="G99" s="1"/>
      <c r="H99" s="1"/>
      <c r="I99" s="231" t="s">
        <v>11</v>
      </c>
      <c r="J99" s="232"/>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7" t="s">
        <v>15</v>
      </c>
      <c r="B143" s="218"/>
      <c r="C143" s="218"/>
      <c r="D143" s="218"/>
      <c r="E143" s="219"/>
      <c r="F143" s="218" t="s">
        <v>17</v>
      </c>
      <c r="G143" s="218"/>
      <c r="H143" s="218"/>
      <c r="I143" s="217" t="s">
        <v>18</v>
      </c>
      <c r="J143" s="218"/>
      <c r="K143" s="218"/>
      <c r="L143" s="218"/>
      <c r="M143" s="218"/>
      <c r="N143" s="218"/>
      <c r="O143" s="219"/>
    </row>
    <row r="144" spans="1:15" ht="51.75" customHeight="1" x14ac:dyDescent="0.25">
      <c r="A144" s="233" t="s">
        <v>2717</v>
      </c>
      <c r="B144" s="234"/>
      <c r="C144" s="234"/>
      <c r="D144" s="234"/>
      <c r="E144" s="235"/>
      <c r="F144" s="236" t="s">
        <v>2718</v>
      </c>
      <c r="G144" s="236"/>
      <c r="H144" s="236"/>
      <c r="I144" s="233" t="s">
        <v>2643</v>
      </c>
      <c r="J144" s="234"/>
      <c r="K144" s="234"/>
      <c r="L144" s="234"/>
      <c r="M144" s="234"/>
      <c r="N144" s="234"/>
      <c r="O144" s="235"/>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7" t="s">
        <v>2626</v>
      </c>
      <c r="C146" s="237"/>
      <c r="D146" s="237"/>
      <c r="E146" s="8"/>
      <c r="F146" s="5"/>
      <c r="G146" s="238" t="s">
        <v>2626</v>
      </c>
      <c r="H146" s="238"/>
      <c r="I146" s="239" t="s">
        <v>1167</v>
      </c>
      <c r="J146" s="240"/>
      <c r="K146" s="240"/>
      <c r="L146" s="240"/>
      <c r="M146" s="24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1" t="s">
        <v>2656</v>
      </c>
      <c r="J148" s="242"/>
      <c r="K148" s="242"/>
      <c r="L148" s="242"/>
      <c r="M148" s="242"/>
      <c r="N148" s="242"/>
      <c r="O148" s="243"/>
      <c r="Q148" s="118" t="s">
        <v>17</v>
      </c>
      <c r="U148" s="123">
        <f>D148</f>
        <v>0</v>
      </c>
    </row>
    <row r="149" spans="1:28" x14ac:dyDescent="0.25">
      <c r="A149" s="9"/>
      <c r="B149" s="244" t="s">
        <v>2712</v>
      </c>
      <c r="C149" s="244"/>
      <c r="D149" s="244"/>
      <c r="E149" s="8"/>
      <c r="F149" s="5"/>
      <c r="H149" s="130" t="s">
        <v>2711</v>
      </c>
      <c r="I149" s="241"/>
      <c r="J149" s="242"/>
      <c r="K149" s="242"/>
      <c r="L149" s="242"/>
      <c r="M149" s="242"/>
      <c r="N149" s="242"/>
      <c r="O149" s="24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7" t="s">
        <v>26</v>
      </c>
      <c r="B153" s="218"/>
      <c r="C153" s="218"/>
      <c r="D153" s="218"/>
      <c r="E153" s="218"/>
      <c r="F153" s="218"/>
      <c r="G153" s="218"/>
      <c r="H153" s="218"/>
      <c r="I153" s="218"/>
      <c r="J153" s="218"/>
      <c r="K153" s="218"/>
      <c r="L153" s="218"/>
      <c r="M153" s="218"/>
      <c r="N153" s="218"/>
      <c r="O153" s="219"/>
    </row>
    <row r="154" spans="1:28" ht="15" customHeight="1" x14ac:dyDescent="0.25">
      <c r="A154" s="220" t="s">
        <v>1169</v>
      </c>
      <c r="B154" s="221"/>
      <c r="C154" s="221"/>
      <c r="D154" s="221"/>
      <c r="E154" s="221"/>
      <c r="F154" s="221"/>
      <c r="G154" s="221"/>
      <c r="H154" s="221"/>
      <c r="I154" s="221"/>
      <c r="J154" s="221"/>
      <c r="K154" s="221"/>
      <c r="L154" s="221"/>
      <c r="M154" s="221"/>
      <c r="N154" s="221"/>
      <c r="O154" s="222"/>
    </row>
    <row r="155" spans="1:28" ht="15.75" thickBot="1" x14ac:dyDescent="0.3">
      <c r="A155" s="223"/>
      <c r="B155" s="224"/>
      <c r="C155" s="224"/>
      <c r="D155" s="224"/>
      <c r="E155" s="224"/>
      <c r="F155" s="224"/>
      <c r="G155" s="224"/>
      <c r="H155" s="224"/>
      <c r="I155" s="224"/>
      <c r="J155" s="224"/>
      <c r="K155" s="224"/>
      <c r="L155" s="224"/>
      <c r="M155" s="224"/>
      <c r="N155" s="224"/>
      <c r="O155" s="225"/>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5" t="s">
        <v>1168</v>
      </c>
      <c r="C157" s="215"/>
      <c r="D157" s="215"/>
      <c r="E157" s="215"/>
      <c r="F157" s="215"/>
      <c r="G157" s="215"/>
      <c r="H157" s="21"/>
      <c r="I157" s="202" t="s">
        <v>1180</v>
      </c>
      <c r="J157" s="203"/>
      <c r="K157" s="203"/>
      <c r="L157" s="203"/>
      <c r="M157" s="203"/>
      <c r="N157" s="20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5" t="s">
        <v>19</v>
      </c>
      <c r="C158" s="206"/>
      <c r="D158" s="207"/>
      <c r="E158" s="202" t="s">
        <v>2628</v>
      </c>
      <c r="F158" s="203"/>
      <c r="G158" s="204"/>
      <c r="H158" s="5"/>
      <c r="I158" s="205" t="s">
        <v>19</v>
      </c>
      <c r="J158" s="206"/>
      <c r="K158" s="20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8"/>
      <c r="C159" s="209"/>
      <c r="D159" s="210"/>
      <c r="E159" s="111" t="s">
        <v>2629</v>
      </c>
      <c r="F159" s="111" t="s">
        <v>2630</v>
      </c>
      <c r="G159" s="111" t="s">
        <v>2631</v>
      </c>
      <c r="H159" s="5"/>
      <c r="I159" s="208"/>
      <c r="J159" s="209"/>
      <c r="K159" s="210"/>
      <c r="L159" s="111" t="s">
        <v>2629</v>
      </c>
      <c r="M159" s="111" t="s">
        <v>2630</v>
      </c>
      <c r="N159" s="111" t="s">
        <v>2631</v>
      </c>
      <c r="O159" s="8"/>
    </row>
    <row r="160" spans="1:28" x14ac:dyDescent="0.25">
      <c r="A160" s="9"/>
      <c r="B160" s="214" t="s">
        <v>1170</v>
      </c>
      <c r="C160" s="214"/>
      <c r="D160" s="214"/>
      <c r="E160" s="25">
        <v>0.02</v>
      </c>
      <c r="F160" s="96"/>
      <c r="G160" s="26" t="str">
        <f>IF(F160&gt;0,SUM(E160+F160),"")</f>
        <v/>
      </c>
      <c r="H160" s="5"/>
      <c r="I160" s="211" t="s">
        <v>1175</v>
      </c>
      <c r="J160" s="212"/>
      <c r="K160" s="21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4" t="s">
        <v>1171</v>
      </c>
      <c r="C161" s="214"/>
      <c r="D161" s="214"/>
      <c r="E161" s="25">
        <v>0.02</v>
      </c>
      <c r="F161" s="96"/>
      <c r="G161" s="26" t="str">
        <f t="shared" ref="G161:G163" si="5">IF(F161&gt;0,SUM(E161+F161),"")</f>
        <v/>
      </c>
      <c r="H161" s="5"/>
      <c r="I161" s="211" t="s">
        <v>1176</v>
      </c>
      <c r="J161" s="212"/>
      <c r="K161" s="21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4" t="s">
        <v>1172</v>
      </c>
      <c r="C162" s="214"/>
      <c r="D162" s="214"/>
      <c r="E162" s="25">
        <v>0.02</v>
      </c>
      <c r="F162" s="96"/>
      <c r="G162" s="26" t="str">
        <f t="shared" si="5"/>
        <v/>
      </c>
      <c r="H162" s="5"/>
      <c r="I162" s="211" t="s">
        <v>1177</v>
      </c>
      <c r="J162" s="212"/>
      <c r="K162" s="213"/>
      <c r="L162" s="25">
        <v>0.02</v>
      </c>
      <c r="M162" s="96"/>
      <c r="N162" s="26" t="str">
        <f t="shared" si="6"/>
        <v/>
      </c>
      <c r="O162" s="8"/>
    </row>
    <row r="163" spans="1:28" x14ac:dyDescent="0.25">
      <c r="A163" s="9"/>
      <c r="B163" s="214" t="s">
        <v>1173</v>
      </c>
      <c r="C163" s="214"/>
      <c r="D163" s="214"/>
      <c r="E163" s="25">
        <v>0.03</v>
      </c>
      <c r="F163" s="96"/>
      <c r="G163" s="26" t="str">
        <f t="shared" si="5"/>
        <v/>
      </c>
      <c r="H163" s="5"/>
      <c r="I163" s="211" t="s">
        <v>1178</v>
      </c>
      <c r="J163" s="212"/>
      <c r="K163" s="213"/>
      <c r="L163" s="25">
        <v>0.02</v>
      </c>
      <c r="M163" s="96"/>
      <c r="N163" s="26" t="str">
        <f t="shared" si="6"/>
        <v/>
      </c>
      <c r="O163" s="8"/>
    </row>
    <row r="164" spans="1:28" x14ac:dyDescent="0.25">
      <c r="A164" s="9"/>
      <c r="B164" s="5"/>
      <c r="C164" s="5"/>
      <c r="D164" s="5"/>
      <c r="E164" s="5"/>
      <c r="F164" s="5"/>
      <c r="G164" s="5"/>
      <c r="H164" s="5"/>
      <c r="I164" s="211" t="s">
        <v>1179</v>
      </c>
      <c r="J164" s="212"/>
      <c r="K164" s="213"/>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7" t="s">
        <v>20</v>
      </c>
      <c r="B169" s="218"/>
      <c r="C169" s="218"/>
      <c r="D169" s="218"/>
      <c r="E169" s="218"/>
      <c r="F169" s="218"/>
      <c r="G169" s="218"/>
      <c r="H169" s="218"/>
      <c r="I169" s="218"/>
      <c r="J169" s="218"/>
      <c r="K169" s="218"/>
      <c r="L169" s="218"/>
      <c r="M169" s="218"/>
      <c r="N169" s="218"/>
      <c r="O169" s="219"/>
    </row>
    <row r="170" spans="1:28" ht="15" customHeight="1" x14ac:dyDescent="0.25">
      <c r="A170" s="220" t="s">
        <v>21</v>
      </c>
      <c r="B170" s="221"/>
      <c r="C170" s="221"/>
      <c r="D170" s="221"/>
      <c r="E170" s="221"/>
      <c r="F170" s="221"/>
      <c r="G170" s="221"/>
      <c r="H170" s="221"/>
      <c r="I170" s="221"/>
      <c r="J170" s="221"/>
      <c r="K170" s="221"/>
      <c r="L170" s="221"/>
      <c r="M170" s="221"/>
      <c r="N170" s="221"/>
      <c r="O170" s="222"/>
    </row>
    <row r="171" spans="1:28" ht="15.75" thickBot="1" x14ac:dyDescent="0.3">
      <c r="A171" s="223"/>
      <c r="B171" s="224"/>
      <c r="C171" s="224"/>
      <c r="D171" s="224"/>
      <c r="E171" s="224"/>
      <c r="F171" s="224"/>
      <c r="G171" s="224"/>
      <c r="H171" s="224"/>
      <c r="I171" s="224"/>
      <c r="J171" s="224"/>
      <c r="K171" s="224"/>
      <c r="L171" s="224"/>
      <c r="M171" s="224"/>
      <c r="N171" s="224"/>
      <c r="O171" s="225"/>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30" t="s">
        <v>2649</v>
      </c>
      <c r="C173" s="230"/>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7" t="s">
        <v>32</v>
      </c>
      <c r="B178" s="218"/>
      <c r="C178" s="218"/>
      <c r="D178" s="218"/>
      <c r="E178" s="218"/>
      <c r="F178" s="218"/>
      <c r="G178" s="218"/>
      <c r="H178" s="218"/>
      <c r="I178" s="218"/>
      <c r="J178" s="218"/>
      <c r="K178" s="218"/>
      <c r="L178" s="218"/>
      <c r="M178" s="218"/>
      <c r="N178" s="218"/>
      <c r="O178" s="219"/>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6" t="s">
        <v>2688</v>
      </c>
      <c r="C180" s="226"/>
      <c r="D180" s="226"/>
      <c r="E180" s="226"/>
      <c r="F180" s="226"/>
      <c r="G180" s="226"/>
      <c r="H180" s="226"/>
      <c r="I180" s="226"/>
      <c r="J180" s="226"/>
      <c r="K180" s="226"/>
      <c r="L180" s="226"/>
      <c r="M180" s="226"/>
      <c r="N180" s="226"/>
      <c r="O180" s="8"/>
    </row>
    <row r="181" spans="1:21" x14ac:dyDescent="0.25">
      <c r="A181" s="9"/>
      <c r="B181" s="227"/>
      <c r="C181" s="227"/>
      <c r="D181" s="227"/>
      <c r="E181" s="227"/>
      <c r="F181" s="227"/>
      <c r="G181" s="227"/>
      <c r="H181" s="227"/>
      <c r="I181" s="227"/>
      <c r="J181" s="227"/>
      <c r="K181" s="227"/>
      <c r="L181" s="227"/>
      <c r="M181" s="227"/>
      <c r="N181" s="227"/>
      <c r="O181" s="8"/>
    </row>
    <row r="182" spans="1:21" x14ac:dyDescent="0.25">
      <c r="A182" s="9"/>
      <c r="B182" s="228" t="s">
        <v>2689</v>
      </c>
      <c r="C182" s="229"/>
      <c r="D182" s="229"/>
      <c r="E182" s="229"/>
      <c r="F182" s="229"/>
      <c r="G182" s="229"/>
      <c r="H182" s="229"/>
      <c r="I182" s="229"/>
      <c r="J182" s="229"/>
      <c r="K182" s="229"/>
      <c r="L182" s="229"/>
      <c r="M182" s="229"/>
      <c r="N182" s="229"/>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C91:L93 G49 G50:G51 I20:J35 H104:K140 M104:M140 G52:G56 G58:G59 G57 G60:G64 G65 G66:G72 G74:G80 G73 G81 C86:G88 L88 N88:O93 G82:G85 C89:G90 L89:L90" listDataValidation="1"/>
    <ignoredError sqref="N101 M88: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7" t="s">
        <v>5</v>
      </c>
      <c r="B42" s="218"/>
      <c r="C42" s="218"/>
      <c r="D42" s="218"/>
      <c r="E42" s="218"/>
      <c r="F42" s="218"/>
      <c r="G42" s="218"/>
      <c r="H42" s="218"/>
      <c r="I42" s="218"/>
      <c r="J42" s="218"/>
      <c r="K42" s="218"/>
      <c r="L42" s="218"/>
      <c r="M42" s="218"/>
      <c r="N42" s="218"/>
      <c r="O42" s="219"/>
      <c r="P42" s="19"/>
    </row>
    <row r="43" spans="1:16" ht="8.25" customHeight="1" thickBot="1" x14ac:dyDescent="0.3"/>
    <row r="44" spans="1:16" s="119" customFormat="1" ht="31.5" customHeight="1" thickBot="1" x14ac:dyDescent="0.3">
      <c r="A44" s="245" t="s">
        <v>6</v>
      </c>
      <c r="B44" s="246"/>
      <c r="C44" s="246"/>
      <c r="D44" s="246"/>
      <c r="E44" s="246"/>
      <c r="F44" s="246"/>
      <c r="G44" s="246"/>
      <c r="H44" s="246"/>
      <c r="I44" s="246"/>
      <c r="J44" s="246"/>
      <c r="K44" s="246"/>
      <c r="L44" s="246"/>
      <c r="M44" s="246"/>
      <c r="N44" s="246"/>
      <c r="O44" s="247"/>
      <c r="P44" s="19"/>
    </row>
    <row r="45" spans="1:16" ht="15" customHeight="1" x14ac:dyDescent="0.25">
      <c r="A45" s="248" t="s">
        <v>2709</v>
      </c>
      <c r="B45" s="249"/>
      <c r="C45" s="249"/>
      <c r="D45" s="249"/>
      <c r="E45" s="249"/>
      <c r="F45" s="249"/>
      <c r="G45" s="249"/>
      <c r="H45" s="249"/>
      <c r="I45" s="249"/>
      <c r="J45" s="249"/>
      <c r="K45" s="249"/>
      <c r="L45" s="249"/>
      <c r="M45" s="249"/>
      <c r="N45" s="249"/>
      <c r="O45" s="250"/>
    </row>
    <row r="46" spans="1:16" x14ac:dyDescent="0.25">
      <c r="A46" s="251"/>
      <c r="B46" s="252"/>
      <c r="C46" s="252"/>
      <c r="D46" s="252"/>
      <c r="E46" s="252"/>
      <c r="F46" s="252"/>
      <c r="G46" s="252"/>
      <c r="H46" s="252"/>
      <c r="I46" s="252"/>
      <c r="J46" s="252"/>
      <c r="K46" s="252"/>
      <c r="L46" s="252"/>
      <c r="M46" s="252"/>
      <c r="N46" s="252"/>
      <c r="O46" s="253"/>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1" t="s">
        <v>5</v>
      </c>
      <c r="B42" s="332"/>
      <c r="C42" s="332"/>
      <c r="D42" s="332"/>
      <c r="E42" s="332"/>
      <c r="F42" s="332"/>
      <c r="G42" s="332"/>
      <c r="H42" s="332"/>
      <c r="I42" s="332"/>
      <c r="J42" s="332"/>
      <c r="K42" s="332"/>
      <c r="L42" s="332"/>
      <c r="M42" s="332"/>
      <c r="N42" s="332"/>
      <c r="O42" s="333"/>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7">IF(F166&gt;0,SUM(E166+F166),"")</f>
        <v/>
      </c>
      <c r="H166" s="140"/>
      <c r="I166" s="323" t="s">
        <v>1176</v>
      </c>
      <c r="J166" s="324"/>
      <c r="K166" s="325"/>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7"/>
        <v/>
      </c>
      <c r="H167" s="140"/>
      <c r="I167" s="323" t="s">
        <v>1177</v>
      </c>
      <c r="J167" s="324"/>
      <c r="K167" s="325"/>
      <c r="L167" s="182">
        <v>0.02</v>
      </c>
      <c r="M167" s="96"/>
      <c r="N167" s="183" t="str">
        <f t="shared" si="8"/>
        <v/>
      </c>
      <c r="O167" s="142"/>
    </row>
    <row r="168" spans="1:28" x14ac:dyDescent="0.25">
      <c r="A168" s="172"/>
      <c r="B168" s="322" t="s">
        <v>1173</v>
      </c>
      <c r="C168" s="322"/>
      <c r="D168" s="322"/>
      <c r="E168" s="182">
        <v>0.03</v>
      </c>
      <c r="F168" s="96"/>
      <c r="G168" s="183" t="str">
        <f t="shared" si="7"/>
        <v/>
      </c>
      <c r="H168" s="140"/>
      <c r="I168" s="323" t="s">
        <v>1178</v>
      </c>
      <c r="J168" s="324"/>
      <c r="K168" s="325"/>
      <c r="L168" s="182">
        <v>0.02</v>
      </c>
      <c r="M168" s="96"/>
      <c r="N168" s="183" t="str">
        <f t="shared" si="8"/>
        <v/>
      </c>
      <c r="O168" s="142"/>
    </row>
    <row r="169" spans="1:28" x14ac:dyDescent="0.25">
      <c r="A169" s="172"/>
      <c r="B169" s="140"/>
      <c r="C169" s="140"/>
      <c r="D169" s="140"/>
      <c r="E169" s="140"/>
      <c r="F169" s="140"/>
      <c r="G169" s="140"/>
      <c r="H169" s="140"/>
      <c r="I169" s="323" t="s">
        <v>1179</v>
      </c>
      <c r="J169" s="324"/>
      <c r="K169" s="325"/>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25">
      <c r="A150" s="233" t="s">
        <v>2717</v>
      </c>
      <c r="B150" s="234"/>
      <c r="C150" s="234"/>
      <c r="D150" s="234"/>
      <c r="E150" s="235"/>
      <c r="F150" s="236" t="s">
        <v>2718</v>
      </c>
      <c r="G150" s="236"/>
      <c r="H150" s="236"/>
      <c r="I150" s="295" t="s">
        <v>2643</v>
      </c>
      <c r="J150" s="296"/>
      <c r="K150" s="296"/>
      <c r="L150" s="296"/>
      <c r="M150" s="296"/>
      <c r="N150" s="296"/>
      <c r="O150" s="297"/>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8" t="s">
        <v>2626</v>
      </c>
      <c r="C152" s="298"/>
      <c r="D152" s="298"/>
      <c r="E152" s="142"/>
      <c r="F152" s="140"/>
      <c r="G152" s="299" t="s">
        <v>2626</v>
      </c>
      <c r="H152" s="299"/>
      <c r="I152" s="300" t="s">
        <v>1167</v>
      </c>
      <c r="J152" s="301"/>
      <c r="K152" s="301"/>
      <c r="L152" s="301"/>
      <c r="M152" s="301"/>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02" t="s">
        <v>2656</v>
      </c>
      <c r="J154" s="303"/>
      <c r="K154" s="303"/>
      <c r="L154" s="303"/>
      <c r="M154" s="303"/>
      <c r="N154" s="303"/>
      <c r="O154" s="304"/>
      <c r="Q154" s="118" t="s">
        <v>17</v>
      </c>
      <c r="U154" s="123">
        <f>D154</f>
        <v>0</v>
      </c>
    </row>
    <row r="155" spans="1:21" x14ac:dyDescent="0.25">
      <c r="A155" s="172"/>
      <c r="B155" s="305" t="s">
        <v>2712</v>
      </c>
      <c r="C155" s="305"/>
      <c r="D155" s="305"/>
      <c r="E155" s="142"/>
      <c r="F155" s="140"/>
      <c r="G155" s="148"/>
      <c r="H155" s="174" t="s">
        <v>2711</v>
      </c>
      <c r="I155" s="302"/>
      <c r="J155" s="303"/>
      <c r="K155" s="303"/>
      <c r="L155" s="303"/>
      <c r="M155" s="303"/>
      <c r="N155" s="303"/>
      <c r="O155" s="304"/>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84" t="s">
        <v>26</v>
      </c>
      <c r="B159" s="285"/>
      <c r="C159" s="285"/>
      <c r="D159" s="285"/>
      <c r="E159" s="285"/>
      <c r="F159" s="285"/>
      <c r="G159" s="285"/>
      <c r="H159" s="285"/>
      <c r="I159" s="285"/>
      <c r="J159" s="285"/>
      <c r="K159" s="285"/>
      <c r="L159" s="285"/>
      <c r="M159" s="285"/>
      <c r="N159" s="285"/>
      <c r="O159" s="286"/>
      <c r="P159" s="19"/>
    </row>
    <row r="160" spans="1:21" ht="15" customHeight="1" x14ac:dyDescent="0.25">
      <c r="A160" s="306" t="s">
        <v>1169</v>
      </c>
      <c r="B160" s="307"/>
      <c r="C160" s="307"/>
      <c r="D160" s="307"/>
      <c r="E160" s="307"/>
      <c r="F160" s="307"/>
      <c r="G160" s="307"/>
      <c r="H160" s="307"/>
      <c r="I160" s="307"/>
      <c r="J160" s="307"/>
      <c r="K160" s="307"/>
      <c r="L160" s="307"/>
      <c r="M160" s="307"/>
      <c r="N160" s="307"/>
      <c r="O160" s="308"/>
    </row>
    <row r="161" spans="1:28" ht="15.75" thickBot="1" x14ac:dyDescent="0.3">
      <c r="A161" s="309"/>
      <c r="B161" s="310"/>
      <c r="C161" s="310"/>
      <c r="D161" s="310"/>
      <c r="E161" s="310"/>
      <c r="F161" s="310"/>
      <c r="G161" s="310"/>
      <c r="H161" s="310"/>
      <c r="I161" s="310"/>
      <c r="J161" s="310"/>
      <c r="K161" s="310"/>
      <c r="L161" s="310"/>
      <c r="M161" s="310"/>
      <c r="N161" s="310"/>
      <c r="O161" s="311"/>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12" t="s">
        <v>1168</v>
      </c>
      <c r="C163" s="312"/>
      <c r="D163" s="312"/>
      <c r="E163" s="312"/>
      <c r="F163" s="312"/>
      <c r="G163" s="312"/>
      <c r="H163" s="180"/>
      <c r="I163" s="313" t="s">
        <v>1180</v>
      </c>
      <c r="J163" s="314"/>
      <c r="K163" s="314"/>
      <c r="L163" s="314"/>
      <c r="M163" s="314"/>
      <c r="N163" s="315"/>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6" t="s">
        <v>19</v>
      </c>
      <c r="C164" s="317"/>
      <c r="D164" s="318"/>
      <c r="E164" s="313" t="s">
        <v>2628</v>
      </c>
      <c r="F164" s="314"/>
      <c r="G164" s="315"/>
      <c r="H164" s="140"/>
      <c r="I164" s="316" t="s">
        <v>19</v>
      </c>
      <c r="J164" s="317"/>
      <c r="K164" s="318"/>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9"/>
      <c r="C165" s="320"/>
      <c r="D165" s="321"/>
      <c r="E165" s="181" t="s">
        <v>2629</v>
      </c>
      <c r="F165" s="181" t="s">
        <v>2630</v>
      </c>
      <c r="G165" s="181" t="s">
        <v>2631</v>
      </c>
      <c r="H165" s="140"/>
      <c r="I165" s="319"/>
      <c r="J165" s="320"/>
      <c r="K165" s="321"/>
      <c r="L165" s="181" t="s">
        <v>2629</v>
      </c>
      <c r="M165" s="181" t="s">
        <v>2630</v>
      </c>
      <c r="N165" s="181" t="s">
        <v>2631</v>
      </c>
      <c r="O165" s="142"/>
    </row>
    <row r="166" spans="1:28" x14ac:dyDescent="0.25">
      <c r="A166" s="172"/>
      <c r="B166" s="322" t="s">
        <v>1170</v>
      </c>
      <c r="C166" s="322"/>
      <c r="D166" s="322"/>
      <c r="E166" s="182">
        <v>0.02</v>
      </c>
      <c r="F166" s="96"/>
      <c r="G166" s="183" t="str">
        <f>IF(F166&gt;0,SUM(E166+F166),"")</f>
        <v/>
      </c>
      <c r="H166" s="140"/>
      <c r="I166" s="323" t="s">
        <v>1175</v>
      </c>
      <c r="J166" s="324"/>
      <c r="K166" s="325"/>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22" t="s">
        <v>1171</v>
      </c>
      <c r="C167" s="322"/>
      <c r="D167" s="322"/>
      <c r="E167" s="182">
        <v>0.02</v>
      </c>
      <c r="F167" s="96"/>
      <c r="G167" s="183" t="str">
        <f t="shared" ref="G167:G169" si="5">IF(F167&gt;0,SUM(E167+F167),"")</f>
        <v/>
      </c>
      <c r="H167" s="140"/>
      <c r="I167" s="323" t="s">
        <v>1176</v>
      </c>
      <c r="J167" s="324"/>
      <c r="K167" s="325"/>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22" t="s">
        <v>1172</v>
      </c>
      <c r="C168" s="322"/>
      <c r="D168" s="322"/>
      <c r="E168" s="182">
        <v>0.02</v>
      </c>
      <c r="F168" s="96"/>
      <c r="G168" s="183" t="str">
        <f t="shared" si="5"/>
        <v/>
      </c>
      <c r="H168" s="140"/>
      <c r="I168" s="323" t="s">
        <v>1177</v>
      </c>
      <c r="J168" s="324"/>
      <c r="K168" s="325"/>
      <c r="L168" s="182">
        <v>0.02</v>
      </c>
      <c r="M168" s="96"/>
      <c r="N168" s="183" t="str">
        <f t="shared" si="6"/>
        <v/>
      </c>
      <c r="O168" s="142"/>
    </row>
    <row r="169" spans="1:28" x14ac:dyDescent="0.25">
      <c r="A169" s="172"/>
      <c r="B169" s="322" t="s">
        <v>1173</v>
      </c>
      <c r="C169" s="322"/>
      <c r="D169" s="322"/>
      <c r="E169" s="182">
        <v>0.03</v>
      </c>
      <c r="F169" s="96"/>
      <c r="G169" s="183" t="str">
        <f t="shared" si="5"/>
        <v/>
      </c>
      <c r="H169" s="140"/>
      <c r="I169" s="323" t="s">
        <v>1178</v>
      </c>
      <c r="J169" s="324"/>
      <c r="K169" s="325"/>
      <c r="L169" s="182">
        <v>0.02</v>
      </c>
      <c r="M169" s="96"/>
      <c r="N169" s="183" t="str">
        <f t="shared" si="6"/>
        <v/>
      </c>
      <c r="O169" s="142"/>
    </row>
    <row r="170" spans="1:28" x14ac:dyDescent="0.25">
      <c r="A170" s="172"/>
      <c r="B170" s="140"/>
      <c r="C170" s="140"/>
      <c r="D170" s="140"/>
      <c r="E170" s="140"/>
      <c r="F170" s="140"/>
      <c r="G170" s="140"/>
      <c r="H170" s="140"/>
      <c r="I170" s="323" t="s">
        <v>1179</v>
      </c>
      <c r="J170" s="324"/>
      <c r="K170" s="325"/>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6" t="s">
        <v>2641</v>
      </c>
      <c r="L172" s="216"/>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84" t="s">
        <v>20</v>
      </c>
      <c r="B175" s="285"/>
      <c r="C175" s="285"/>
      <c r="D175" s="285"/>
      <c r="E175" s="285"/>
      <c r="F175" s="285"/>
      <c r="G175" s="285"/>
      <c r="H175" s="285"/>
      <c r="I175" s="285"/>
      <c r="J175" s="285"/>
      <c r="K175" s="285"/>
      <c r="L175" s="285"/>
      <c r="M175" s="285"/>
      <c r="N175" s="285"/>
      <c r="O175" s="286"/>
      <c r="P175" s="19"/>
    </row>
    <row r="176" spans="1:28" ht="15" customHeight="1" x14ac:dyDescent="0.25">
      <c r="A176" s="306" t="s">
        <v>21</v>
      </c>
      <c r="B176" s="307"/>
      <c r="C176" s="307"/>
      <c r="D176" s="307"/>
      <c r="E176" s="307"/>
      <c r="F176" s="307"/>
      <c r="G176" s="307"/>
      <c r="H176" s="307"/>
      <c r="I176" s="307"/>
      <c r="J176" s="307"/>
      <c r="K176" s="307"/>
      <c r="L176" s="307"/>
      <c r="M176" s="307"/>
      <c r="N176" s="307"/>
      <c r="O176" s="308"/>
    </row>
    <row r="177" spans="1:20" ht="15.75" thickBot="1" x14ac:dyDescent="0.3">
      <c r="A177" s="309"/>
      <c r="B177" s="310"/>
      <c r="C177" s="310"/>
      <c r="D177" s="310"/>
      <c r="E177" s="310"/>
      <c r="F177" s="310"/>
      <c r="G177" s="310"/>
      <c r="H177" s="310"/>
      <c r="I177" s="310"/>
      <c r="J177" s="310"/>
      <c r="K177" s="310"/>
      <c r="L177" s="310"/>
      <c r="M177" s="310"/>
      <c r="N177" s="310"/>
      <c r="O177" s="311"/>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6" t="s">
        <v>2649</v>
      </c>
      <c r="C179" s="326"/>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84" t="s">
        <v>32</v>
      </c>
      <c r="B184" s="285"/>
      <c r="C184" s="285"/>
      <c r="D184" s="285"/>
      <c r="E184" s="285"/>
      <c r="F184" s="285"/>
      <c r="G184" s="285"/>
      <c r="H184" s="285"/>
      <c r="I184" s="285"/>
      <c r="J184" s="285"/>
      <c r="K184" s="285"/>
      <c r="L184" s="285"/>
      <c r="M184" s="285"/>
      <c r="N184" s="285"/>
      <c r="O184" s="286"/>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7" t="s">
        <v>2688</v>
      </c>
      <c r="C186" s="327"/>
      <c r="D186" s="327"/>
      <c r="E186" s="327"/>
      <c r="F186" s="327"/>
      <c r="G186" s="327"/>
      <c r="H186" s="327"/>
      <c r="I186" s="327"/>
      <c r="J186" s="327"/>
      <c r="K186" s="327"/>
      <c r="L186" s="327"/>
      <c r="M186" s="327"/>
      <c r="N186" s="327"/>
      <c r="O186" s="142"/>
    </row>
    <row r="187" spans="1:20" x14ac:dyDescent="0.25">
      <c r="A187" s="172"/>
      <c r="B187" s="328"/>
      <c r="C187" s="328"/>
      <c r="D187" s="328"/>
      <c r="E187" s="328"/>
      <c r="F187" s="328"/>
      <c r="G187" s="328"/>
      <c r="H187" s="328"/>
      <c r="I187" s="328"/>
      <c r="J187" s="328"/>
      <c r="K187" s="328"/>
      <c r="L187" s="328"/>
      <c r="M187" s="328"/>
      <c r="N187" s="328"/>
      <c r="O187" s="142"/>
    </row>
    <row r="188" spans="1:20" x14ac:dyDescent="0.25">
      <c r="A188" s="172"/>
      <c r="B188" s="329" t="s">
        <v>2689</v>
      </c>
      <c r="C188" s="330"/>
      <c r="D188" s="330"/>
      <c r="E188" s="330"/>
      <c r="F188" s="330"/>
      <c r="G188" s="330"/>
      <c r="H188" s="330"/>
      <c r="I188" s="330"/>
      <c r="J188" s="330"/>
      <c r="K188" s="330"/>
      <c r="L188" s="330"/>
      <c r="M188" s="330"/>
      <c r="N188" s="330"/>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2020-11-23T22:39:39Z</cp:lastPrinted>
  <dcterms:created xsi:type="dcterms:W3CDTF">2020-10-14T21:57:42Z</dcterms:created>
  <dcterms:modified xsi:type="dcterms:W3CDTF">2020-12-28T19:44:21Z</dcterms:modified>
</cp:coreProperties>
</file>