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Server\d\7 Formatos Contratacion Vigencia 2020-2021 - HCB\3 Funsep CDI 2020\Manifestacion de interes 2021-8-08001452020 (usiacuri, Piojo, Galapa, Baranoa)\"/>
    </mc:Choice>
  </mc:AlternateContent>
  <xr:revisionPtr revIDLastSave="0" documentId="8_{71C0A50B-CD7B-46F4-B09F-F902869C5AC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<sst xmlns="http://schemas.openxmlformats.org/spreadsheetml/2006/main" count="3291" uniqueCount="2718">
  <si>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</si>
  <si>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</si>
  <si>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</si>
  <si>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</si>
  <si>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</si>
  <si>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</si>
  <si>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</si>
  <si>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</si>
  <si>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</si>
  <si>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</si>
  <si>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</si>
  <si>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</si>
  <si>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</si>
  <si>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</si>
  <si>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</si>
  <si>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</si>
  <si>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</si>
  <si>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</si>
  <si>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</si>
  <si>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</si>
  <si>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</si>
  <si>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</si>
  <si>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</si>
  <si>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</si>
  <si>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</si>
  <si>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</si>
  <si>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</si>
  <si>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</si>
  <si>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</si>
  <si>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</si>
  <si>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</si>
  <si>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</si>
  <si>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</si>
  <si>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</si>
  <si>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</si>
  <si>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</si>
  <si>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</si>
  <si>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</si>
  <si>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</si>
  <si>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</si>
  <si>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</si>
  <si>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</si>
  <si>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</si>
  <si>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</si>
  <si>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</si>
  <si>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</si>
  <si>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</si>
  <si>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</si>
  <si>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</si>
  <si>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</si>
  <si>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</si>
  <si>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</si>
  <si>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</si>
  <si>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</si>
  <si>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</si>
  <si>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</si>
  <si>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</si>
  <si>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</si>
  <si>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</si>
  <si>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</si>
  <si>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</si>
  <si>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</si>
  <si>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</si>
  <si>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</si>
  <si>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</si>
  <si>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</si>
  <si>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</si>
  <si>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</si>
  <si>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</si>
  <si>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</si>
  <si>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</si>
  <si>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</si>
  <si>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</si>
  <si>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</si>
  <si>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</si>
  <si>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</si>
  <si>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</si>
  <si>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</si>
  <si>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</si>
  <si>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</si>
  <si>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</si>
  <si>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</si>
  <si>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</si>
  <si>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</si>
  <si>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</si>
  <si>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</si>
  <si>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</si>
  <si>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</si>
  <si>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</si>
  <si>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</si>
  <si>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</si>
  <si>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</si>
  <si>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</si>
  <si>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</si>
  <si>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</si>
  <si>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</si>
  <si>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</si>
  <si>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</si>
  <si>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</si>
  <si>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</si>
  <si>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</si>
  <si>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</si>
  <si>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</si>
  <si>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</si>
  <si>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</si>
  <si>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</si>
  <si>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</si>
  <si>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</si>
  <si>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</si>
  <si>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</si>
  <si>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</si>
  <si>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</si>
  <si>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</si>
  <si>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</si>
  <si>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</si>
  <si>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</si>
  <si>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</si>
  <si>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</si>
  <si>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</si>
  <si>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</si>
  <si>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</si>
  <si>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</si>
  <si>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</si>
  <si>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</si>
  <si>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</si>
  <si>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</si>
  <si>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</si>
  <si>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</si>
  <si>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</si>
  <si>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</si>
  <si>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</si>
  <si>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</si>
  <si>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</si>
  <si>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</si>
  <si>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</si>
  <si>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</si>
  <si>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</si>
  <si>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</si>
  <si>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</si>
  <si>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</si>
  <si>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</si>
  <si>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</si>
  <si>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</si>
  <si>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</si>
  <si>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</si>
  <si>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</si>
  <si>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</si>
  <si>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</si>
  <si>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</si>
  <si>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</si>
  <si>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</si>
  <si>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</si>
  <si>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</si>
  <si>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</si>
  <si>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</si>
  <si>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</si>
  <si>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</si>
  <si>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</si>
  <si>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</si>
  <si>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</si>
  <si>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</si>
  <si>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</si>
  <si>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</si>
  <si>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</si>
  <si>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</si>
  <si>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</si>
  <si>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</si>
  <si>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</si>
  <si>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</si>
  <si>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</si>
  <si>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</si>
  <si>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</si>
  <si>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</si>
  <si>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</si>
  <si>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</si>
  <si>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</si>
  <si>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</si>
  <si>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</si>
  <si>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</si>
  <si>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</si>
  <si>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</si>
  <si>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</si>
  <si>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</si>
  <si>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</si>
  <si>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</si>
  <si>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</si>
  <si>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</si>
  <si>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</si>
  <si>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</si>
  <si>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</si>
  <si>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</si>
  <si>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</si>
  <si>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</si>
  <si>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</si>
  <si>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</si>
  <si>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</si>
  <si>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</si>
  <si>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</si>
  <si>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</si>
  <si>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</si>
  <si>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</si>
  <si>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</si>
  <si>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</si>
  <si>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</si>
  <si>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</si>
  <si>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</si>
  <si>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</si>
  <si>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</si>
  <si>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</si>
  <si>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</si>
  <si>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</si>
  <si>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</si>
  <si>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</si>
  <si>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</si>
  <si>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</si>
  <si>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</si>
  <si>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</si>
  <si>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</si>
  <si>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</si>
  <si>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</si>
  <si>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</si>
  <si>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</si>
  <si>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</si>
  <si>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</si>
  <si>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</si>
  <si>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</si>
  <si>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</si>
  <si>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</si>
  <si>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</si>
  <si>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</si>
  <si>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</si>
  <si>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</si>
  <si>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</si>
  <si>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</si>
  <si>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</si>
  <si>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</si>
  <si>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</si>
  <si>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</si>
  <si>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</si>
  <si>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</si>
  <si>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</si>
  <si>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</si>
  <si>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</si>
  <si>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</si>
  <si>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</si>
  <si>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</si>
  <si>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</si>
  <si>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</si>
  <si>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</si>
  <si>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</si>
  <si>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</si>
  <si>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</si>
  <si>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</si>
  <si>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</si>
  <si>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</si>
  <si>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</si>
  <si>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</si>
  <si>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</si>
  <si>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</si>
  <si>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</si>
  <si>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</si>
  <si>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</si>
  <si>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</si>
  <si>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</si>
  <si>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</si>
  <si>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</si>
  <si>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</si>
  <si>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</si>
  <si>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</si>
  <si>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</si>
  <si>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</si>
  <si>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</si>
  <si>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</si>
  <si>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</si>
  <si>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</si>
  <si>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</si>
  <si>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</si>
  <si>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</si>
  <si>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</si>
  <si>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</si>
  <si>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</si>
  <si>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</si>
  <si>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</si>
  <si>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</si>
  <si>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</si>
  <si>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</si>
  <si>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</si>
  <si>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</si>
  <si>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</si>
  <si>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</si>
  <si>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</si>
  <si>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</si>
  <si>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</si>
  <si>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</si>
  <si>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</si>
  <si>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</si>
  <si>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</si>
  <si>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</si>
  <si>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</si>
  <si>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</si>
  <si>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</si>
  <si>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</si>
  <si>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</si>
  <si>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</si>
  <si>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</si>
  <si>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</si>
  <si>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</si>
  <si>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</si>
  <si>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</si>
  <si>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</si>
  <si>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</si>
  <si>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</si>
  <si>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</si>
  <si>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</si>
  <si>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</si>
  <si>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</si>
  <si>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</si>
  <si>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</si>
  <si>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</si>
  <si>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</si>
  <si>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</si>
  <si>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</si>
  <si>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</si>
  <si>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</si>
  <si>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</si>
  <si>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</si>
  <si>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</si>
  <si>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</si>
  <si>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</si>
  <si>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</si>
  <si>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</si>
  <si>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</si>
  <si>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</si>
  <si>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</si>
  <si>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</si>
  <si>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</si>
  <si>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</si>
  <si>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</si>
  <si>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</si>
  <si>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</si>
  <si>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</si>
  <si>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</si>
  <si>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</si>
  <si>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</si>
  <si>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</si>
  <si>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</si>
  <si>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</si>
  <si>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</si>
  <si>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</si>
  <si>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</si>
  <si>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</si>
  <si>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</si>
  <si>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</si>
  <si>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</si>
  <si>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</si>
  <si>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</si>
  <si>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</si>
  <si>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</si>
  <si>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</si>
  <si>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</si>
  <si>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</si>
  <si>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</si>
  <si>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</si>
  <si>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</si>
  <si>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</si>
  <si>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</si>
  <si>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</si>
  <si>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</si>
  <si>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</si>
  <si>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</si>
  <si>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</si>
  <si>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</si>
  <si>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</si>
  <si>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</si>
  <si>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</si>
  <si>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</si>
  <si>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</si>
  <si>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</si>
  <si>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</si>
  <si>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</si>
  <si>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</si>
  <si>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</si>
  <si>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</si>
  <si>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</si>
  <si>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</si>
  <si>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</si>
  <si>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</si>
  <si>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</si>
  <si>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</si>
  <si>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</si>
  <si>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</si>
  <si>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</si>
  <si>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</si>
  <si>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</si>
  <si>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</si>
  <si>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</si>
  <si>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</si>
  <si>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</si>
  <si>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</si>
  <si>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</si>
  <si>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</si>
  <si>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</si>
  <si>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</si>
  <si>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</si>
  <si>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</si>
  <si>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</si>
  <si>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</si>
  <si>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</si>
  <si>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</si>
  <si>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</si>
  <si>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</si>
  <si>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</si>
  <si>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</si>
  <si>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</si>
  <si>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</si>
  <si>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</si>
  <si>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</si>
  <si>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</si>
  <si>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</si>
  <si>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</si>
  <si>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</si>
  <si>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</si>
  <si>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</si>
  <si>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</si>
  <si>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</si>
  <si>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</si>
  <si>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</si>
  <si>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</si>
  <si>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</si>
  <si>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</si>
  <si>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</si>
  <si>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</si>
  <si>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</si>
  <si>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</si>
  <si>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</si>
  <si>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</si>
  <si>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</si>
  <si>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</si>
  <si>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</si>
  <si>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</si>
  <si>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</si>
  <si>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</si>
  <si>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</si>
  <si>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</si>
  <si>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</si>
  <si>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</si>
  <si>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</si>
  <si>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</si>
  <si>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</si>
  <si>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</si>
  <si>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</si>
  <si>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</si>
  <si>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</si>
  <si>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</si>
  <si>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</si>
  <si>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</si>
  <si>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</si>
  <si>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</si>
  <si>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</si>
  <si>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</si>
  <si>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</si>
  <si>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</si>
  <si>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</si>
  <si>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</si>
  <si>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</si>
  <si>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</si>
  <si>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</si>
  <si>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</si>
  <si>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</si>
  <si>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</si>
  <si>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</si>
  <si>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</si>
  <si>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</si>
  <si>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</si>
  <si>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</si>
  <si>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</si>
  <si>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</si>
  <si>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</si>
  <si>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</si>
  <si>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</si>
  <si>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</si>
  <si>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</si>
  <si>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</si>
  <si>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</si>
  <si>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</si>
  <si>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</si>
  <si>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</si>
  <si>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</si>
  <si>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</si>
  <si>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</si>
  <si>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</si>
  <si>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</si>
  <si>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</si>
  <si>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</si>
  <si>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</si>
  <si>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</si>
  <si>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</si>
  <si>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</si>
  <si>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</si>
  <si>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</si>
  <si>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</si>
  <si>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</si>
  <si>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</si>
  <si>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</si>
  <si>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</si>
  <si>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</si>
  <si>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</si>
  <si>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</si>
  <si>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</si>
  <si>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</si>
  <si>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</si>
  <si>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</si>
  <si>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</si>
  <si>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</si>
  <si>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</si>
  <si>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</si>
  <si>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</si>
  <si>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</si>
  <si>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</si>
  <si>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</si>
  <si>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</si>
  <si>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</si>
  <si>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</si>
  <si>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</si>
  <si>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</si>
  <si>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</si>
  <si>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</si>
  <si>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</si>
  <si>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</si>
  <si>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</si>
  <si>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</si>
  <si>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</si>
  <si>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</si>
  <si>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</si>
  <si>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</si>
  <si>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</si>
  <si>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</si>
  <si>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</si>
  <si>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</si>
  <si>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</si>
  <si>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</si>
  <si>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</si>
  <si>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</si>
  <si>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</si>
  <si>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</si>
  <si>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</si>
  <si>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</si>
  <si>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</si>
  <si>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</si>
  <si>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</si>
  <si>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</si>
  <si>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</si>
  <si>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</si>
  <si>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</si>
  <si>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</si>
  <si>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</si>
  <si>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</si>
  <si>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</si>
  <si>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</si>
  <si>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</si>
  <si>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</si>
  <si>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</si>
  <si>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</si>
  <si>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</si>
  <si>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</si>
  <si>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</si>
  <si>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</si>
  <si>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</si>
  <si>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</si>
  <si>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</si>
  <si>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</si>
  <si>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</si>
  <si>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</si>
  <si>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</si>
  <si>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</si>
  <si>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</si>
  <si>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</si>
  <si>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</si>
  <si>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</si>
  <si>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</si>
  <si>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</si>
  <si>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</si>
  <si>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</si>
  <si>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</si>
  <si>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</si>
  <si>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</si>
  <si>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</si>
  <si>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</si>
  <si>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</si>
  <si>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</si>
  <si>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</si>
  <si>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</si>
  <si>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</si>
  <si>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</si>
  <si>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</si>
  <si>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</si>
  <si>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</si>
  <si>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</si>
  <si>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</si>
  <si>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</si>
  <si>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</si>
  <si>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</si>
  <si>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</si>
  <si>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</si>
  <si>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</si>
  <si>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</si>
  <si>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</si>
  <si>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</si>
  <si>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</si>
  <si>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</si>
  <si>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</si>
  <si>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</si>
  <si>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</si>
  <si>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</si>
  <si>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</si>
  <si>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</si>
  <si>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</si>
  <si>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</si>
  <si>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</si>
  <si>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</si>
  <si>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</si>
  <si>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</si>
  <si>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</si>
  <si>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</si>
  <si>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</si>
  <si>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</si>
  <si>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</si>
  <si>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</si>
  <si>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</si>
  <si>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</si>
  <si>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</si>
  <si>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</si>
  <si>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</si>
  <si>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</si>
  <si>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</si>
  <si>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</si>
  <si>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</si>
  <si>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</si>
  <si>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</si>
  <si>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</si>
  <si>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</si>
  <si>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</si>
  <si>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</si>
  <si>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</si>
  <si>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</si>
  <si>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</si>
  <si>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</si>
  <si>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</si>
  <si>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</si>
  <si>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</si>
  <si>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</si>
  <si>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</si>
  <si>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</si>
  <si>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</si>
  <si>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</si>
  <si>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</si>
  <si>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</si>
  <si>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</si>
  <si>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</si>
  <si>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</si>
  <si>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</si>
  <si>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</si>
  <si>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</si>
  <si>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</si>
  <si>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</si>
  <si>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</si>
  <si>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</si>
  <si>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</si>
  <si>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</si>
  <si>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</si>
  <si>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</si>
  <si>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</si>
  <si>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</si>
  <si>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</si>
  <si>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</si>
  <si>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</si>
  <si>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</si>
  <si>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</si>
  <si>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</si>
  <si>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</si>
  <si>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</si>
  <si>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</si>
  <si>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</si>
  <si>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</si>
  <si>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</si>
  <si>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</si>
  <si>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</si>
  <si>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</si>
  <si>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</si>
  <si>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</si>
  <si>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</si>
  <si>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</si>
  <si>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</si>
  <si>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</si>
  <si>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</si>
  <si>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</si>
  <si>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</si>
  <si>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</si>
  <si>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</si>
  <si>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</si>
  <si>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</si>
  <si>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</si>
  <si>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</si>
  <si>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</si>
  <si>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</si>
  <si>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</si>
  <si>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</si>
  <si>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</si>
  <si>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</si>
  <si>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</si>
  <si>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</si>
  <si>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</si>
  <si>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</si>
  <si>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</si>
  <si>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</si>
  <si>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</si>
  <si>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</si>
  <si>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</si>
  <si>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</si>
  <si>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</si>
  <si>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</si>
  <si>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</si>
  <si>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</si>
  <si>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</si>
  <si>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</si>
  <si>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</si>
  <si>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</si>
  <si>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</si>
  <si>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</si>
  <si>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</si>
  <si>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</si>
  <si>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</si>
  <si>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</si>
  <si>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</si>
  <si>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</si>
  <si>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</si>
  <si>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</si>
  <si>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</si>
  <si>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</si>
  <si>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</si>
  <si>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</si>
  <si>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</si>
  <si>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</si>
  <si>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</si>
  <si>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</si>
  <si>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</si>
  <si>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</si>
  <si>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</si>
  <si>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</si>
  <si>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</si>
  <si>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</si>
  <si>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</si>
  <si>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</si>
  <si>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</si>
  <si>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</si>
  <si>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</si>
  <si>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</si>
  <si>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</si>
  <si>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</si>
  <si>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</si>
  <si>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</si>
  <si>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</si>
  <si>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</si>
  <si>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</si>
  <si>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</si>
  <si>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</si>
  <si>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</si>
  <si>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</si>
  <si>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</si>
  <si>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</si>
  <si>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</si>
  <si>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</si>
  <si>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</si>
  <si>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</si>
  <si>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</si>
  <si>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</si>
  <si>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</si>
  <si>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</si>
  <si>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</si>
  <si>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</si>
  <si>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</si>
  <si>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</si>
  <si>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</si>
  <si>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</si>
  <si>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</si>
  <si>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</si>
  <si>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</si>
  <si>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</si>
  <si>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</si>
  <si>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</si>
  <si>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</si>
  <si>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</si>
  <si>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</si>
  <si>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</si>
  <si>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</si>
  <si>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</si>
  <si>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</si>
  <si>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</si>
  <si>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</si>
  <si>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</si>
  <si>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</si>
  <si>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</si>
  <si>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</si>
  <si>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</si>
  <si>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</si>
  <si>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</si>
  <si>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</si>
  <si>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</si>
  <si>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</si>
  <si>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</si>
  <si>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</si>
  <si>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</si>
  <si>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</si>
  <si>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</si>
  <si>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</si>
  <si>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</si>
  <si>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</si>
  <si>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</si>
  <si>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</si>
  <si>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</si>
  <si>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</si>
  <si>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</si>
  <si>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</si>
  <si>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</si>
  <si>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</si>
  <si>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</si>
  <si>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</si>
  <si>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</si>
  <si>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</si>
  <si>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</si>
  <si>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</si>
  <si>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</si>
  <si>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</si>
  <si>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</si>
  <si>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</si>
  <si>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</si>
  <si>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</si>
  <si>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</si>
  <si>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</si>
  <si>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</si>
  <si>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</si>
  <si>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</si>
  <si>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</si>
  <si>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</si>
  <si>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</si>
  <si>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</si>
  <si>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</si>
  <si>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</si>
  <si>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</si>
  <si>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</si>
  <si>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</si>
  <si>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</si>
  <si>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</si>
  <si>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</si>
  <si>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</si>
  <si>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</si>
  <si>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</si>
  <si>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</si>
  <si>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</si>
  <si>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</si>
  <si>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</si>
  <si>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</si>
  <si>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</si>
  <si>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</si>
  <si>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</si>
  <si>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</si>
  <si>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</si>
  <si>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</si>
  <si>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</si>
  <si>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</si>
  <si>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</si>
  <si>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</si>
  <si>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</si>
  <si>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</si>
  <si>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</si>
  <si>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</si>
  <si>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</si>
  <si>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</si>
  <si>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</si>
  <si>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</si>
  <si>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</si>
  <si>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</si>
  <si>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</si>
  <si>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</si>
  <si>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</si>
  <si>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</si>
  <si>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</si>
  <si>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</si>
  <si>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</si>
  <si>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</si>
  <si>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</si>
  <si>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</si>
  <si>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</si>
  <si>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</si>
  <si>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</si>
  <si>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</si>
  <si>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</si>
  <si>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</si>
  <si>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</si>
  <si>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</si>
  <si>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</si>
  <si>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</si>
  <si>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</si>
  <si>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</si>
  <si>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</si>
  <si>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</si>
  <si>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</si>
  <si>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</si>
  <si>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</si>
  <si>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</si>
  <si>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</si>
  <si>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</si>
  <si>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</si>
  <si>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</si>
  <si>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</si>
  <si>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</si>
  <si>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</si>
  <si>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</si>
  <si>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</si>
  <si>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</si>
  <si>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</si>
  <si>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</si>
  <si>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</si>
  <si>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</si>
  <si>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</si>
  <si>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</si>
  <si>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</si>
  <si>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</si>
  <si>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</si>
  <si>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</si>
  <si>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</si>
  <si>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</si>
  <si>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</si>
  <si>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</si>
  <si>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</si>
  <si>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</si>
  <si>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</si>
  <si>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</si>
  <si>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</si>
  <si>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</si>
  <si>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</si>
  <si>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</si>
  <si>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</si>
  <si>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</si>
  <si>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</si>
  <si>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</si>
  <si>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</si>
  <si>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</si>
  <si>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</si>
  <si>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</si>
  <si>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</si>
  <si>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</si>
  <si>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</si>
  <si>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</si>
  <si>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</si>
  <si>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</si>
  <si>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</si>
  <si>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</si>
  <si>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</si>
  <si>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</si>
  <si>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</si>
  <si>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</si>
  <si>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</si>
  <si>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</si>
  <si>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</si>
  <si>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</si>
  <si>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</si>
  <si>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</si>
  <si>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</si>
  <si>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</si>
  <si>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</si>
  <si>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</si>
  <si>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</si>
  <si>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</si>
  <si>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</si>
  <si>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</si>
  <si>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</si>
  <si>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</si>
  <si>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</si>
  <si>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</si>
  <si>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</si>
  <si>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</si>
  <si>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</si>
  <si>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</si>
  <si>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</si>
  <si>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</si>
  <si>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</si>
  <si>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</si>
  <si>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</si>
  <si>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</si>
  <si>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</si>
  <si>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</si>
  <si>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</si>
  <si>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</si>
  <si>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</si>
  <si>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</si>
  <si>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</si>
  <si>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</si>
  <si>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</si>
  <si>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</si>
  <si>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</si>
  <si>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</si>
  <si>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</si>
  <si>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</si>
  <si>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</si>
  <si>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</si>
  <si>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</si>
  <si>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</si>
  <si>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</si>
  <si>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</si>
  <si>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</si>
  <si>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</si>
  <si>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</si>
  <si>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</si>
  <si>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</si>
  <si>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</si>
  <si>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</si>
  <si>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</si>
  <si>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</si>
  <si>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</si>
  <si>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</si>
  <si>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</si>
  <si>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</si>
  <si>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</si>
  <si>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</si>
  <si>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</si>
  <si>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</si>
  <si>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</si>
  <si>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</si>
  <si>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</si>
  <si>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</si>
  <si>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</si>
  <si>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</si>
  <si>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</si>
  <si>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</si>
  <si>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</si>
  <si>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</si>
  <si>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</si>
  <si>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</si>
  <si>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</si>
  <si>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</si>
  <si>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</si>
  <si>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</si>
  <si>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</si>
  <si>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</si>
  <si>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</si>
  <si>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</si>
  <si>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</si>
  <si>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</si>
  <si>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</si>
  <si>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</si>
  <si>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</si>
  <si>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</si>
  <si>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</si>
  <si>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</si>
  <si>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</si>
  <si>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</si>
  <si>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</si>
  <si>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</si>
  <si>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</si>
  <si>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</si>
  <si>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</si>
  <si>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</si>
  <si>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</si>
  <si>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</si>
  <si>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</si>
  <si>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</si>
  <si>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</si>
  <si>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</si>
  <si>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</si>
  <si>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</si>
  <si>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</si>
  <si>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</si>
  <si>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</si>
  <si>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</si>
  <si>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</si>
  <si>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</si>
  <si>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</si>
  <si>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</si>
  <si>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</si>
  <si>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</si>
  <si>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</si>
  <si>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</si>
  <si>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</si>
  <si>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</si>
  <si>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</si>
  <si>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</si>
  <si>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</si>
  <si>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</si>
  <si>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</si>
  <si>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</si>
  <si>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</si>
  <si>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</si>
  <si>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</si>
  <si>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</si>
  <si>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</si>
  <si>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</si>
  <si>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</si>
  <si>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</si>
  <si>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</si>
  <si>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</si>
  <si>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</si>
  <si>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</si>
  <si>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</si>
  <si>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</si>
  <si>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</si>
  <si>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</si>
  <si>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</si>
  <si>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</si>
  <si>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</si>
  <si>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</si>
  <si>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</si>
  <si>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</si>
  <si>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</si>
  <si>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</si>
  <si>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</si>
  <si>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</si>
  <si>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</si>
  <si>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</si>
  <si>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</si>
  <si>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</si>
  <si>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</si>
  <si>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</si>
  <si>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</si>
  <si>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</si>
  <si>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</si>
  <si>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</si>
  <si>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</si>
  <si>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</si>
  <si>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</si>
  <si>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</si>
  <si>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</si>
  <si>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</si>
  <si>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</si>
  <si>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</si>
  <si>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</si>
  <si>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</si>
  <si>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</si>
  <si>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</si>
  <si>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</si>
  <si>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</si>
  <si>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</si>
  <si>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</si>
  <si>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</si>
  <si>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</si>
  <si>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</si>
  <si>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</si>
  <si>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</si>
  <si>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</si>
  <si>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</si>
  <si>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</si>
  <si>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</si>
  <si>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</si>
  <si>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</si>
  <si>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</si>
  <si>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</si>
  <si>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</si>
  <si>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</si>
  <si>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</si>
  <si>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</si>
  <si>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</si>
  <si>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</si>
  <si>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</si>
  <si>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</si>
  <si>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</si>
  <si>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</si>
  <si>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</si>
  <si>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</si>
  <si>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</si>
  <si>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</si>
  <si>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</si>
  <si>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</si>
  <si>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</si>
  <si>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</si>
  <si>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</si>
  <si>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</si>
  <si>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</si>
  <si>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</si>
  <si>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</si>
  <si>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</si>
  <si>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</si>
  <si>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</si>
  <si>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</si>
  <si>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</si>
  <si>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</si>
  <si>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</si>
  <si>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</si>
  <si>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</si>
  <si>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</si>
  <si>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</si>
  <si>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</si>
  <si>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</si>
  <si>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</si>
  <si>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</si>
  <si>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</si>
  <si>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</si>
  <si>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</si>
  <si>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</si>
  <si>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</si>
  <si>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</si>
  <si>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</si>
  <si>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</si>
  <si>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</si>
  <si>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</si>
  <si>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</si>
  <si>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</si>
  <si>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</si>
  <si>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</si>
  <si>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</si>
  <si>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</si>
  <si>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</si>
  <si>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</si>
  <si>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</si>
  <si>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</si>
  <si>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</si>
  <si>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</si>
  <si>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</si>
  <si>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</si>
  <si>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</si>
  <si>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</si>
  <si>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</si>
  <si>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</si>
  <si>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</si>
  <si>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</si>
  <si>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</si>
  <si>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</si>
  <si>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</si>
  <si>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</si>
  <si>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</si>
  <si>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</si>
  <si>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</si>
  <si>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</si>
  <si>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</si>
  <si>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</si>
  <si>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</si>
  <si>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</si>
  <si>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</si>
  <si>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</si>
  <si>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</si>
  <si>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</si>
  <si>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</si>
  <si>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</si>
  <si>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</si>
  <si>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</si>
  <si>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</si>
  <si>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</si>
  <si>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</si>
  <si>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</si>
  <si>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</si>
  <si>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</si>
  <si>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</si>
  <si>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</si>
  <si>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</si>
  <si>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</si>
  <si>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</si>
  <si>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</si>
  <si>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</si>
  <si>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</si>
  <si>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</si>
  <si>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</si>
  <si>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</si>
  <si>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</si>
  <si>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</si>
  <si>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</si>
  <si>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</si>
  <si>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</si>
  <si>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</si>
  <si>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</si>
  <si>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</si>
  <si>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</si>
  <si>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</si>
  <si>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</si>
  <si>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</si>
  <si>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</si>
  <si>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</si>
  <si>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</si>
  <si>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</si>
  <si>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</si>
  <si>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</si>
  <si>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</si>
  <si>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</si>
  <si>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</si>
  <si>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</si>
  <si>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</si>
  <si>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</si>
  <si>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</si>
  <si>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</si>
  <si>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</si>
  <si>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</si>
  <si>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</si>
  <si>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</si>
  <si>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</si>
  <si>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</si>
  <si>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</si>
  <si>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</si>
  <si>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</si>
  <si>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</si>
  <si>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</si>
  <si>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</si>
  <si>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</si>
  <si>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</si>
  <si>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</si>
  <si>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</si>
  <si>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</si>
  <si>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</si>
  <si>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</si>
  <si>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</si>
  <si>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</si>
  <si>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</si>
  <si>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</si>
  <si>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</si>
  <si>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</si>
  <si>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</si>
  <si>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</si>
  <si>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</si>
  <si>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</si>
  <si>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</si>
  <si>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</si>
  <si>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</si>
  <si>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</si>
  <si>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</si>
  <si>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</si>
  <si>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</si>
  <si>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</si>
  <si>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</si>
  <si>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</si>
  <si>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</si>
  <si>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</si>
  <si>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</si>
  <si>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</si>
  <si>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</si>
  <si>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</si>
  <si>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</si>
  <si>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</si>
  <si>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</si>
  <si>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</si>
  <si>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</si>
  <si>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</si>
  <si>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</si>
  <si>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</si>
  <si>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</si>
  <si>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</si>
  <si>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</si>
  <si>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</si>
  <si>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</si>
  <si>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</si>
  <si>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</si>
  <si>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</si>
  <si>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</si>
  <si>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</si>
  <si>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</si>
  <si>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</si>
  <si>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</si>
  <si>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</si>
  <si>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</si>
  <si>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</si>
  <si>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</si>
  <si>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</si>
  <si>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</si>
  <si>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</si>
  <si>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</si>
  <si>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</si>
  <si>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</si>
  <si>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</si>
  <si>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</si>
  <si>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</si>
  <si>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</si>
  <si>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</si>
  <si>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</si>
  <si>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</si>
  <si>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</si>
  <si>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</si>
  <si>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</si>
  <si>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</si>
  <si>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</si>
  <si>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</si>
  <si>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</si>
  <si>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</si>
  <si>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</si>
  <si>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</si>
  <si>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</si>
  <si>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</si>
  <si>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</si>
  <si>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</si>
  <si>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</si>
  <si>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</si>
  <si>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</si>
  <si>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</si>
  <si>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</si>
  <si>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</si>
  <si>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</si>
  <si>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</si>
  <si>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</si>
  <si>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</si>
  <si>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</si>
  <si>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</si>
  <si>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</si>
  <si>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</si>
  <si>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</si>
  <si>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</si>
  <si>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</si>
  <si>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</si>
  <si>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</si>
  <si>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</si>
  <si>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</si>
  <si>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</si>
  <si>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</si>
  <si>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</si>
  <si>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</si>
  <si>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</si>
  <si>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</si>
  <si>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</si>
  <si>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</si>
  <si>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</si>
  <si>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</si>
  <si>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</si>
  <si>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</si>
  <si>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</si>
  <si>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</si>
  <si>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</si>
  <si>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</si>
  <si>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</si>
  <si>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</si>
  <si>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</si>
  <si>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</si>
  <si>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</si>
  <si>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</si>
  <si>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</si>
  <si>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</si>
  <si>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</si>
  <si>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</si>
  <si>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</si>
  <si>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</si>
  <si>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</si>
  <si>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</si>
  <si>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</si>
  <si>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</si>
  <si>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</si>
  <si>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</si>
  <si>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</si>
  <si>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</si>
  <si>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</si>
  <si>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</si>
  <si>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</si>
  <si>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</si>
  <si>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</si>
  <si>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</si>
  <si>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</si>
  <si>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</si>
  <si>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</si>
  <si>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</si>
  <si>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</si>
  <si>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</si>
  <si>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</si>
  <si>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</si>
  <si>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</si>
  <si>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</si>
  <si>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</si>
  <si>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</si>
  <si>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</si>
  <si>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</si>
  <si>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</si>
  <si>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</si>
  <si>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</si>
  <si>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</si>
  <si>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</si>
  <si>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</si>
  <si>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</si>
  <si>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</si>
  <si>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</si>
  <si>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</si>
  <si>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</si>
  <si>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</si>
  <si>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</si>
  <si>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</si>
  <si>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</si>
  <si>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</si>
  <si>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</si>
  <si>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</si>
  <si>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</si>
  <si>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</si>
  <si>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</si>
  <si>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</si>
  <si>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</si>
  <si>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</si>
  <si>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</si>
  <si>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</si>
  <si>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</si>
  <si>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</si>
  <si>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</si>
  <si>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</si>
  <si>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</si>
  <si>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</si>
  <si>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</si>
  <si>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</si>
  <si>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</si>
  <si>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</si>
  <si>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</si>
  <si>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</si>
  <si>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</si>
  <si>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</si>
  <si>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</si>
  <si>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</si>
  <si>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</si>
  <si>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</si>
  <si>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</si>
  <si>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</si>
  <si>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</si>
  <si>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</si>
  <si>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</si>
  <si>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</si>
  <si>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</si>
  <si>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</si>
  <si>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</si>
  <si>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</si>
  <si>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</si>
  <si>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</si>
  <si>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</si>
  <si>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</si>
  <si>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</si>
  <si>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</si>
  <si>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</si>
  <si>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</si>
  <si>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</si>
  <si>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</si>
  <si>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</si>
  <si>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</si>
  <si>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</si>
  <si>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</si>
  <si>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</si>
  <si>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</si>
  <si>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</si>
  <si>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</si>
  <si>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</si>
  <si>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</si>
  <si>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</si>
  <si>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</si>
  <si>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</si>
  <si>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</si>
  <si>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</si>
  <si>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</si>
  <si>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</si>
  <si>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</si>
  <si>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</si>
  <si>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</si>
  <si>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</si>
  <si>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</si>
  <si>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</si>
  <si>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</si>
  <si>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</si>
  <si>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</si>
  <si>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</si>
  <si>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</si>
  <si>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</si>
  <si>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</si>
  <si>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</si>
  <si>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</si>
  <si>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</si>
  <si>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</si>
  <si>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</si>
  <si>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</si>
  <si>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</si>
  <si>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</si>
  <si>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</si>
  <si>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</si>
  <si>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</si>
  <si>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</si>
  <si>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</si>
  <si>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</si>
  <si>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</si>
  <si>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</si>
  <si>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</si>
  <si>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</si>
  <si>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</si>
  <si>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</si>
  <si>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</si>
  <si>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</si>
  <si>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</si>
  <si>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</si>
  <si>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</si>
  <si>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</si>
  <si>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</si>
  <si>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</si>
  <si>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</si>
  <si>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</si>
  <si>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</si>
  <si>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</si>
  <si>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</si>
  <si>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</si>
  <si>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</si>
  <si>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</si>
  <si>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</si>
  <si>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</si>
  <si>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</si>
  <si>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</si>
  <si>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</si>
  <si>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</si>
  <si>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</si>
  <si>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</si>
  <si>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</si>
  <si>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</si>
  <si>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</si>
  <si>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</si>
  <si>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</si>
  <si>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</si>
  <si>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</si>
  <si>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</si>
  <si>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</si>
  <si>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</si>
  <si>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</si>
  <si>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</si>
  <si>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</si>
  <si>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</si>
  <si>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</si>
  <si>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</si>
  <si>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</si>
  <si>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</si>
  <si>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</si>
  <si>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</si>
  <si>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</si>
  <si>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</si>
  <si>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</si>
  <si>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</si>
  <si>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</si>
  <si>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</si>
  <si>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</si>
  <si>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</si>
  <si>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</si>
  <si>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</si>
  <si>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</si>
  <si>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</si>
  <si>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</si>
  <si>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</si>
  <si>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</si>
  <si>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</si>
  <si>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</si>
  <si>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</si>
  <si>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</si>
  <si>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</si>
  <si>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</si>
  <si>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</si>
  <si>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</si>
  <si>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</si>
  <si>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</si>
  <si>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</si>
  <si>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</si>
  <si>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</si>
  <si>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</si>
  <si>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</si>
  <si>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</si>
  <si>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</si>
  <si>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</si>
  <si>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</si>
  <si>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</si>
  <si>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</si>
  <si>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</si>
  <si>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</si>
  <si>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</si>
  <si>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</si>
  <si>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</si>
  <si>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</si>
  <si>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</si>
  <si>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</si>
  <si>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</si>
  <si>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</si>
  <si>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</si>
  <si>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</si>
  <si>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</si>
  <si>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</si>
  <si>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</si>
  <si>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</si>
  <si>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</si>
  <si>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</si>
  <si>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</si>
  <si>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</si>
  <si>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</si>
  <si>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</si>
  <si>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</si>
  <si>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</si>
  <si>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</si>
  <si>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</si>
  <si>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</si>
  <si>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</si>
  <si>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</si>
  <si>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</si>
  <si>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</si>
  <si>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</si>
  <si>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</si>
  <si>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</si>
  <si>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</si>
  <si>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</si>
  <si>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</si>
  <si>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</si>
  <si>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</si>
  <si>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</si>
  <si>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</si>
  <si>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</si>
  <si>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</si>
  <si>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</si>
  <si>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</si>
  <si>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</si>
  <si>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</si>
  <si>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</si>
  <si>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</si>
  <si>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</si>
  <si>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</si>
  <si>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</si>
  <si>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</si>
  <si>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</si>
  <si>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</si>
  <si>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</si>
  <si>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</si>
  <si>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</si>
  <si>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</si>
  <si>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</si>
  <si>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</si>
  <si>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</si>
  <si>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</si>
  <si>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</si>
  <si>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</si>
  <si>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</si>
  <si>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</si>
  <si>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</si>
  <si>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</si>
  <si>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</si>
  <si>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</si>
  <si>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</si>
  <si>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</si>
  <si>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</si>
  <si>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</si>
  <si>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</si>
  <si>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</si>
  <si>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</si>
  <si>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</si>
  <si>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</si>
  <si>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</si>
  <si>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</si>
  <si>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</si>
  <si>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</si>
  <si>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</si>
  <si>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</si>
  <si>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</si>
  <si>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</si>
  <si>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</si>
  <si>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</si>
  <si>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</si>
  <si>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</si>
  <si>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</si>
  <si>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</si>
  <si>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</si>
  <si>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</si>
  <si>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</si>
  <si>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</si>
  <si>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</si>
  <si>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</si>
  <si>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</si>
  <si>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</si>
  <si>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</si>
  <si>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</si>
  <si>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</si>
  <si>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</si>
  <si>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</si>
  <si>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</si>
  <si>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</si>
  <si>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</si>
  <si>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</si>
  <si>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</si>
  <si>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</si>
  <si>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</si>
  <si>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</si>
  <si>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</si>
  <si>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</si>
  <si>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</si>
  <si>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</si>
  <si>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</si>
  <si>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</si>
  <si>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</si>
  <si>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</si>
  <si>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</si>
  <si>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</si>
  <si>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</si>
  <si>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</si>
  <si>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</si>
  <si>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</si>
  <si>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</si>
  <si>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</si>
  <si>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</si>
  <si>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</si>
  <si>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</si>
  <si>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</si>
  <si>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</si>
  <si>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</si>
  <si>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</si>
  <si>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</si>
  <si>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</si>
  <si>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</si>
  <si>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</si>
  <si>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</si>
  <si>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</si>
  <si>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</si>
  <si>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</si>
  <si>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</si>
  <si>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</si>
  <si>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</si>
  <si>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</si>
  <si>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</si>
  <si>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</si>
  <si>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</si>
  <si>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</si>
  <si>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</si>
  <si>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</si>
  <si>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</si>
  <si>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</si>
  <si>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</si>
  <si>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</si>
  <si>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</si>
  <si>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</si>
  <si>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</si>
  <si>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</si>
  <si>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</si>
  <si>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</si>
  <si>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</si>
  <si>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</si>
  <si>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</si>
  <si>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</si>
  <si>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</si>
  <si>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</si>
  <si>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</si>
  <si>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</si>
  <si>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</si>
  <si>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</si>
  <si>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</si>
  <si>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</si>
  <si>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</si>
  <si>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</si>
  <si>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</si>
  <si>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</si>
  <si>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</si>
  <si>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</si>
  <si>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</si>
  <si>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</si>
  <si>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</si>
  <si>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</si>
  <si>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</si>
  <si>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</si>
  <si>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</si>
  <si>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</si>
  <si>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</si>
  <si>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</si>
  <si>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</si>
  <si>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</si>
  <si>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</si>
  <si>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</si>
  <si>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</si>
  <si>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</si>
  <si>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</si>
  <si>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</si>
  <si>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</si>
  <si>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</si>
  <si>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</si>
  <si>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</si>
  <si>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</si>
  <si>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</si>
  <si>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</si>
  <si>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</si>
  <si>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</si>
  <si>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</si>
  <si>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</si>
  <si>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</si>
  <si>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</si>
  <si>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</si>
  <si>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</si>
  <si>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</si>
  <si>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</si>
  <si>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</si>
  <si>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</si>
  <si>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</si>
  <si>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</si>
  <si>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</si>
  <si>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</si>
  <si>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</si>
  <si>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</si>
  <si>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</si>
  <si>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</si>
  <si>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</si>
  <si>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</si>
  <si>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</si>
  <si>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</si>
  <si>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</si>
  <si>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</si>
  <si>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</si>
  <si>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</si>
  <si>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</si>
  <si>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</si>
  <si>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</si>
  <si>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</si>
  <si>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</si>
  <si>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</si>
  <si>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</si>
  <si>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</si>
  <si>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</si>
  <si>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</si>
  <si>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</si>
  <si>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</si>
  <si>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</si>
  <si>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</si>
  <si>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</si>
  <si>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</si>
  <si>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</si>
  <si>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</si>
  <si>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</si>
  <si>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</si>
  <si>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</si>
  <si>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</si>
  <si>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</si>
  <si>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</si>
  <si>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</si>
  <si>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</si>
  <si>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</si>
  <si>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</si>
  <si>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</si>
  <si>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</si>
  <si>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</si>
  <si>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</si>
  <si>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</si>
  <si>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</si>
  <si>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</si>
  <si>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</si>
  <si>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</si>
  <si>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</si>
  <si>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</si>
  <si>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</si>
  <si>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</si>
  <si>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</si>
  <si>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</si>
  <si>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</si>
  <si>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</si>
  <si>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</si>
  <si>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</si>
  <si>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</si>
  <si>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</si>
  <si>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</si>
  <si>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</si>
  <si>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</si>
  <si>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</si>
  <si>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</si>
  <si>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</si>
  <si>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</si>
  <si>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</si>
  <si>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</si>
  <si>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</si>
  <si>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</si>
  <si>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</si>
  <si>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</si>
  <si>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</si>
  <si>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</si>
  <si>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</si>
  <si>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</si>
  <si>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</si>
  <si>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</si>
  <si>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</si>
  <si>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</si>
  <si>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</si>
  <si>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</si>
  <si>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</si>
  <si>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</si>
  <si>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</si>
  <si>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</si>
  <si>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</si>
  <si>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</si>
  <si>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</si>
  <si>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</si>
  <si>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</si>
  <si>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</si>
  <si>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</si>
  <si>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</si>
  <si>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</si>
  <si>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</si>
  <si>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</si>
  <si>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</si>
  <si>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</si>
  <si>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</si>
  <si>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</si>
  <si>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</si>
  <si>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</si>
  <si>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</si>
  <si>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</si>
  <si>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</si>
  <si>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</si>
  <si>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</si>
  <si>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</si>
  <si>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</si>
  <si>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</si>
  <si>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</si>
  <si>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</si>
  <si>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</si>
  <si>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</si>
  <si>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</si>
  <si>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</si>
  <si>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</si>
  <si>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</si>
  <si>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</si>
  <si>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</si>
  <si>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</si>
  <si>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</si>
  <si>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</si>
  <si>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</si>
  <si>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</si>
  <si>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</si>
  <si>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</si>
  <si>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</si>
  <si>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</si>
  <si>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</si>
  <si>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</si>
  <si>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</si>
  <si>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</si>
  <si>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</si>
  <si>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</si>
  <si>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</si>
  <si>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</si>
  <si>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</si>
  <si>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</si>
  <si>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</si>
  <si>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</si>
  <si>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</si>
  <si>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</si>
  <si>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</si>
  <si>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</si>
  <si>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</si>
  <si>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</si>
  <si>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</si>
  <si>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</si>
  <si>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</si>
  <si>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</si>
  <si>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</si>
  <si>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</si>
  <si>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</si>
  <si>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</si>
  <si>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</si>
  <si>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</si>
  <si>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</si>
  <si>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</si>
  <si>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</si>
  <si>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</si>
  <si>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</si>
  <si>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</si>
  <si>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</si>
  <si>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</si>
  <si>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</si>
  <si>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</si>
  <si>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</si>
  <si>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</si>
  <si>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</si>
  <si>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</si>
  <si>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</si>
  <si>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</si>
  <si>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</si>
  <si>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</si>
  <si>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</si>
  <si>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</si>
  <si>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</si>
  <si>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</si>
  <si>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</si>
  <si>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</si>
  <si>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</si>
  <si>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</si>
  <si>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</si>
  <si>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</si>
  <si>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</si>
  <si>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</si>
  <si>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</si>
  <si>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</si>
  <si>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</si>
  <si>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</si>
  <si>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</si>
  <si>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</si>
  <si>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</si>
  <si>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</si>
  <si>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</si>
  <si>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</si>
  <si>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</si>
  <si>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</si>
  <si>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</si>
  <si>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</si>
  <si>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</si>
  <si>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</si>
  <si>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</si>
  <si>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</si>
  <si>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</si>
  <si>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</si>
  <si>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</si>
  <si>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</si>
  <si>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</si>
  <si>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</si>
  <si>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</si>
  <si>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</si>
  <si>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</si>
  <si>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</si>
  <si>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</si>
  <si>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</si>
  <si>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</si>
  <si>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</si>
  <si>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</si>
  <si>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</si>
  <si>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</si>
  <si>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</si>
  <si>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</si>
  <si>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</si>
  <si>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</si>
  <si>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</si>
  <si>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</si>
  <si>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</si>
  <si>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</si>
  <si>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</si>
  <si>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</si>
  <si>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</si>
  <si>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</si>
  <si>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</si>
  <si>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</si>
  <si>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</si>
  <si>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</si>
  <si>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</si>
  <si>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</si>
  <si>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</si>
  <si>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</si>
  <si>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</si>
  <si>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</si>
  <si>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</si>
  <si>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</si>
  <si>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</si>
  <si>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</si>
  <si>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</si>
  <si>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</si>
  <si>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</si>
  <si>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</si>
  <si>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</si>
  <si>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</si>
  <si>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</si>
  <si>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</si>
  <si>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</si>
  <si>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</si>
  <si>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</si>
  <si>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</si>
  <si>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</si>
  <si>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</si>
  <si>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</si>
  <si>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</si>
  <si>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</si>
  <si>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</si>
  <si>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</si>
  <si>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</si>
  <si>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</si>
  <si>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</si>
  <si>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</si>
  <si>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</si>
  <si>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</si>
  <si>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</si>
  <si>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</si>
  <si>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</si>
  <si>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</si>
  <si>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</si>
  <si>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</si>
  <si>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</si>
  <si>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</si>
  <si>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</si>
  <si>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</si>
  <si>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</si>
  <si>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</si>
  <si>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</si>
  <si>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</si>
  <si>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</si>
  <si>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</si>
  <si>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</si>
  <si>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</si>
  <si>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</si>
  <si>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</si>
  <si>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</si>
  <si>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</si>
  <si>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</si>
  <si>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</si>
  <si>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</si>
  <si>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</si>
  <si>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</si>
  <si>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</si>
  <si>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</si>
  <si>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</si>
  <si>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</si>
  <si>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</si>
  <si>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</si>
  <si>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</si>
  <si>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</si>
  <si>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</si>
  <si>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</si>
  <si>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</si>
  <si>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</si>
  <si>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</si>
  <si>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</si>
  <si>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</si>
  <si>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</si>
  <si>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</si>
  <si>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</si>
  <si>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</si>
  <si>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</si>
  <si>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</si>
  <si>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</si>
  <si>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</si>
  <si>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</si>
  <si>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</si>
  <si>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</si>
  <si>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</si>
  <si>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</si>
  <si>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</si>
  <si>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</si>
  <si>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</si>
  <si>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</si>
  <si>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</si>
  <si>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</si>
  <si>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</si>
  <si>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</si>
  <si>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</si>
  <si>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</si>
  <si>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</si>
  <si>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</si>
  <si>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</si>
  <si>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</si>
  <si>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</si>
  <si>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</si>
  <si>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</si>
  <si>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</si>
  <si>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</si>
  <si>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</si>
  <si>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</si>
  <si>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</si>
  <si>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</si>
  <si>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</si>
  <si>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</si>
  <si>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</si>
  <si>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</si>
  <si>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</si>
  <si>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</si>
  <si>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</si>
  <si>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</si>
  <si>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</si>
  <si>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</si>
  <si>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</si>
  <si>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</si>
  <si>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</si>
  <si>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</si>
  <si>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</si>
  <si>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</si>
  <si>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</si>
  <si>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</si>
  <si>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</si>
  <si>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</si>
  <si>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</si>
  <si>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</si>
  <si>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</si>
  <si>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</si>
  <si>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</si>
  <si>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</si>
  <si>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</si>
  <si>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</si>
  <si>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</si>
  <si>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</si>
  <si>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</si>
  <si>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</si>
  <si>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</si>
  <si>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</si>
  <si>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</si>
  <si>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</si>
  <si>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</si>
  <si>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</si>
  <si>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</si>
  <si>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</si>
  <si>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</si>
  <si>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</si>
  <si>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</si>
  <si>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</si>
  <si>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</si>
  <si>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</si>
  <si>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</si>
  <si>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</si>
  <si>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</si>
  <si>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</si>
  <si>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</si>
  <si>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</si>
  <si>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</si>
  <si>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</si>
  <si>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</si>
  <si>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</si>
  <si>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</si>
  <si>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</si>
  <si>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</si>
  <si>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</si>
  <si>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</si>
  <si>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</si>
  <si>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</si>
  <si>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</si>
  <si>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</si>
  <si>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</si>
  <si>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</si>
  <si>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</si>
  <si>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</si>
  <si>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</si>
  <si>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</si>
  <si>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</si>
  <si>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</si>
  <si>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</si>
  <si>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</si>
  <si>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</si>
  <si>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</si>
  <si>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</si>
  <si>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</si>
  <si>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</si>
  <si>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</si>
  <si>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</si>
  <si>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</si>
  <si>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</si>
  <si>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</si>
  <si>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</si>
  <si>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</si>
  <si>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</si>
  <si>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</si>
  <si>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</si>
  <si>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</si>
  <si>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</si>
  <si>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</si>
  <si>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</si>
  <si>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</si>
  <si>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</si>
  <si>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</si>
  <si>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</si>
  <si>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</si>
  <si>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</si>
  <si>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</si>
  <si>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</si>
  <si>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</si>
  <si>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</si>
  <si>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</si>
  <si>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</si>
  <si>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</si>
  <si>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</si>
  <si>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</si>
  <si>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</si>
  <si>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</si>
  <si>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</si>
  <si>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</si>
  <si>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</si>
  <si>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</si>
  <si>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</si>
  <si>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</si>
  <si>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</si>
  <si>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</si>
  <si>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</si>
  <si>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</si>
  <si>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</si>
  <si>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</si>
  <si>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</si>
  <si>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</si>
  <si>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</si>
  <si>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</si>
  <si>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</si>
  <si>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</si>
  <si>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</si>
  <si>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</si>
  <si>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</si>
  <si>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</si>
  <si>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</si>
  <si>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</si>
  <si>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</si>
  <si>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</si>
  <si>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</si>
  <si>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</si>
  <si>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</si>
  <si>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</si>
  <si>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</si>
  <si>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</si>
  <si>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</si>
  <si>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</si>
  <si>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</si>
  <si>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</si>
  <si>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</si>
  <si>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</si>
  <si>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</si>
  <si>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</si>
  <si>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</si>
  <si>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</si>
  <si>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</si>
  <si>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</si>
  <si>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</si>
  <si>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</si>
  <si>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</si>
  <si>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</si>
  <si>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</si>
  <si>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</si>
  <si>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</si>
  <si>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</si>
  <si>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</si>
  <si>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</si>
  <si>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</si>
  <si>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</si>
  <si>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</si>
  <si>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</si>
  <si>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</si>
  <si>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</si>
  <si>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</si>
  <si>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</si>
  <si>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</si>
  <si>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</si>
  <si>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</si>
  <si>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</si>
  <si>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</si>
  <si>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</si>
  <si>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</si>
  <si>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</si>
  <si>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</si>
  <si>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</si>
  <si>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</si>
  <si>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</si>
  <si>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</si>
  <si>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</si>
  <si>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</si>
  <si>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</si>
  <si>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</si>
  <si>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</si>
  <si>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</si>
  <si>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</si>
  <si>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</si>
  <si>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</si>
  <si>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</si>
  <si>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</si>
  <si>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</si>
  <si>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</si>
  <si>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</si>
  <si>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</si>
  <si>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</si>
  <si>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</si>
  <si>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</si>
  <si>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</si>
  <si>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</si>
  <si>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</si>
  <si>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</si>
  <si>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</si>
  <si>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</si>
  <si>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</si>
  <si>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</si>
  <si>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</si>
  <si>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</si>
  <si>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</si>
  <si>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</si>
  <si>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</si>
  <si>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</si>
  <si>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</si>
  <si>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</si>
  <si>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</si>
  <si>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</si>
  <si>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</si>
  <si>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</si>
  <si>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</si>
  <si>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</si>
  <si>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</si>
  <si>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</si>
  <si>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</si>
  <si>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</si>
  <si>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</si>
  <si>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</si>
  <si>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</si>
  <si>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</si>
  <si>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</si>
  <si>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</si>
  <si>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</si>
  <si>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</si>
  <si>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</si>
  <si>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</si>
  <si>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</si>
  <si>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</si>
  <si>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</si>
  <si>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</si>
  <si>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</si>
  <si>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</si>
  <si>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</si>
  <si>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</si>
  <si>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</si>
  <si>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</si>
  <si>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</si>
  <si>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</si>
  <si>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</si>
  <si>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</si>
  <si>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</si>
  <si>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</si>
  <si>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</si>
  <si>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</si>
  <si>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</si>
  <si>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</si>
  <si>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</si>
  <si>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</si>
  <si>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</si>
  <si>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</si>
  <si>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</si>
  <si>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</si>
  <si>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</si>
  <si>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</si>
  <si>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</si>
  <si>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</si>
  <si>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</si>
  <si>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</si>
  <si>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</si>
  <si>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</si>
  <si>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</si>
  <si>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</si>
  <si>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</si>
  <si>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</si>
  <si>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</si>
  <si>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</si>
  <si>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</si>
  <si>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</si>
  <si>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</si>
  <si>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</si>
  <si>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</si>
  <si>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</si>
  <si>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</si>
  <si>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</si>
  <si>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</si>
  <si>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</si>
  <si>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</si>
  <si>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</si>
  <si>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</si>
  <si>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</si>
  <si>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</si>
  <si>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</si>
  <si>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</si>
  <si>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</si>
  <si>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</si>
  <si>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</si>
  <si>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</si>
  <si>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</si>
  <si>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</si>
  <si>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</si>
  <si>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</si>
  <si>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</si>
  <si>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</si>
  <si>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</si>
  <si>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</si>
  <si>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</si>
  <si>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</si>
  <si>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</si>
  <si>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</si>
  <si>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</si>
  <si>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</si>
  <si>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</si>
  <si>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</si>
  <si>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</si>
  <si>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</si>
  <si>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</si>
  <si>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</si>
  <si>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</si>
  <si>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</si>
  <si>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</si>
  <si>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</si>
  <si>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</si>
  <si>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</si>
  <si>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</si>
  <si>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</si>
  <si>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</si>
  <si>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</si>
  <si>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</si>
  <si>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</si>
  <si>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</si>
  <si>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</si>
  <si>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</si>
  <si>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</si>
  <si>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</si>
  <si>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</si>
  <si>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</si>
  <si>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</si>
  <si>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</si>
  <si>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</si>
  <si>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</si>
  <si>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</si>
  <si>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</si>
  <si>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</si>
  <si>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</si>
  <si>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</si>
  <si>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</si>
  <si>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</si>
  <si>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</si>
  <si>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</si>
  <si>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</si>
  <si>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</si>
  <si>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</si>
  <si>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</si>
  <si>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</si>
  <si>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</si>
  <si>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</si>
  <si>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</si>
  <si>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</si>
  <si>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</si>
  <si>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</si>
  <si>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</si>
  <si>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</si>
  <si>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</si>
  <si>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</si>
  <si>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</si>
  <si>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</si>
  <si>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</si>
  <si>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</si>
  <si>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</si>
  <si>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</si>
  <si>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</si>
  <si>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</si>
  <si>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</si>
  <si>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</si>
  <si>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</si>
  <si>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</si>
  <si>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</si>
  <si>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</si>
  <si>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</si>
  <si>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</si>
  <si>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</si>
  <si>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</si>
  <si>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</si>
  <si>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</si>
  <si>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</si>
  <si>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</si>
  <si>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</si>
  <si>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</si>
  <si>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</si>
  <si>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</si>
  <si>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</si>
  <si>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</si>
  <si>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</si>
  <si>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</si>
  <si>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</si>
  <si>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</si>
  <si>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</si>
  <si>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</si>
  <si>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</si>
  <si>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</si>
  <si>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</si>
  <si>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</si>
  <si>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</si>
  <si>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</si>
  <si>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</si>
  <si>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</si>
  <si>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</si>
  <si>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</si>
  <si>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</si>
  <si>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</si>
  <si>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</si>
  <si>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</si>
  <si>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</si>
  <si>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</si>
  <si>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</si>
  <si>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</si>
  <si>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</si>
  <si>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</si>
  <si>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</si>
  <si>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</si>
  <si>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</si>
  <si>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</si>
  <si>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</si>
  <si>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</si>
  <si>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</si>
  <si>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</si>
  <si>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</si>
  <si>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</si>
  <si>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</si>
  <si>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</si>
  <si>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</si>
  <si>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</si>
  <si>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</si>
  <si>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</si>
  <si>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</si>
  <si>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</si>
  <si>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</si>
  <si>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</si>
  <si>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</si>
  <si>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2021-8-08001452020</t>
  </si>
  <si>
    <t>092</t>
  </si>
  <si>
    <t>101</t>
  </si>
  <si>
    <t>100</t>
  </si>
  <si>
    <t>PROVEER AL CONTRATISTA DE LOS RECURSOS DE QUE TRATA LA CLAUSULA QUINTA PARA BRINDAR ATENCION Y APOYO A LA PRIMERA INFANCIA DE NIÑOS Y NIÑAS MENORES DE SIE (6) AÑOS, A TRAVES DE HOGARES COMUNITARIOS DE BIENESTAR MODALIDAD 0-7 Y FAMILIAS EN DESARROLLO CON MUJERES GESTANTES, MADRES LACTANTES Y NIÑOS Y NIÑAS MANORES DE DOS AÑOS EN HOGARES COMUNITARIOS DE BIENESTAR MODALIDAD FAMI, AMBAS POBLACIONES CON VULNERABILIDAD ECONOMICA, SOCIAL, CULTURAL, NUTRICIONAL Y PSICOAFECTIVA, PRIORITARIAMENTE EN SITUACION DE DESPLAZAMIENTO.</t>
  </si>
  <si>
    <t>083</t>
  </si>
  <si>
    <t xml:space="preserve">BRINDAR ATENCION Y APOYO A LAS FAMILIAS CON VULNERABILIDAD ECONOMICA, SOCIA, CULTURAL, NUTRICIONAL Y PSICOAFECTIVA, A TRAVES DE LOS HOGARES COMUNITARIOS DE BIENESTAR MODALIDADES : 0-5 AÑOS, EN LAS SIGUIENTES FORMAS DE ATENCION: FAMILIARES, MULTIPLES, GRUPALES Y EMPRESARIALES, PRIORITARIAMENTE EN SITUACION DE DESPLAZAMIENTO ; Y EN LA MODALIDAD FAMI , APOYAR A LAS FAMILIAS EN DESARROLLO CON MUJERES GESTANTES, MADRES LACTANTES Y NIÑOS Y NIÑAS MENORES DE DOS AÑOS QUE SE ENCUENTRAN EN VULNERABILIDAD PSICOAFECTIVA, NUTRICIONAL, ECONOMICA Y SOCIAL, PRIORITARIAMENTE EN SITUACION DE DESPLAZAMIENTO. </t>
  </si>
  <si>
    <t>APOYAR A LAS FAMILIAS EN DESARROLLO CON MUJERES GESTANTES, MADRES LACTANTES Y NIÑOS Y NIÑAS MENORES DE DOS AÑOS (FAMI) Y BRINDAR ATENCION A LA PRIMERA INFANCIA, NIÑOS Y NIÑAS MENORES DE CINCO  (5) AÑOS (7) QUE SE ENCUENTRAN EN VULNERABILIDAD PSICOAFECTIVA, NUTRICIONAL, ECONOMICA Y SOCIAL A TRAVES DE HOGARES COMUNITARIOS DE BIENESTAR FAMILIAR PRIORITARIAMENTE EN SITUACION DE DESPLAZAMIENTO.</t>
  </si>
  <si>
    <t>042</t>
  </si>
  <si>
    <t>BRINDAR ATENCION A LA PRIMERA INFANCIA, NIÑOS Y NIÑAS MENORES DE CINCO (5) AÑOS, DE FAMILIAS EN SITUACION DE BULNERABILIDAD ECONOMICA, SOCIAL, CULTURAL, NUTRICIONAL Y PSICOAFECTIVA, A TRAVES DE LOS HOGARES COMUNITARIOS DE BIENESTAR MODALIDADES 0-5 AÑOS, EN LAS SIGUIENTES FORMA DE ATENCION: FAMILIARES, MULTIPLES GRUPALES Y EN LA MODALIDAD FAMI, APOYAR A LAS FAMILIAS EN DESARROLLO CON MUJERES GESTANTES, MADRES LACTANTES Y NIÑOS Y NIÑAS MENORES DE DOS (2) AÑOS QUE SE ENCUENTRAN EN VULNERABILIDAD.</t>
  </si>
  <si>
    <t>BRINDAR ATENCION INTEGRAL A NIÑOS Y NIÑAS ENTRE LOS SEIS (6) MESES Y MENORES DE LOS CINCO AÑOS (5) DE EDAD, CON VULNERABILIDAD ECONOMICA Y SOCIAL, PRIORITARIAMENTE A QUINES POR RAZONES DE TRABAJO DE SUS PADRES O ADULTO RESPONSABLE DE SU CUIDADO PERMANECEN SOLO TEMPORALMENTE Y A LOS HIJOS DE FAMILIAS EN SITUACION DE DESPLAZAMIENTO.</t>
  </si>
  <si>
    <t xml:space="preserve">BRINDAR ATENCION A LA PRIMERA INFANCIA, NIÑOS Y NIÑAS MENORES DE CINCO (5) AÑOS, DE FAMILIAS EN SITUACION DE BULNERABILIDAD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 Y EN LA CLAUSULA SEXTA-DESEMBOLSO ESTABLECE LO SIGUIENTE: EL ICBF ENTREGARA LOS APORTES A LOS QUE SE COMPROMENTE EN EL PRESENTE CONTRATO, ASI; 1) CON EL PRIMER PAGO (PRIMEROS 10 DIAS DE FEBRERO 2012) SE CANCELARA LA BONIFICACION A LOS AGENTES EDUCATIVOS -MADRES COMUNITARIA QUE A 31 DE DICIEMBRE DEL 2011, PERTENECIAN AL PROGRAMA Y COANTINUAN EN EL AÑO 2012EN EL MISMO, DE CONFORMIDAD CON LO ESTABLECIDOS EN LOS LINEAMIENTOS DE PROGRAMACION, IGUALMENTE EL CIEN (100%) POR CIENTO DE LA PRIMA DE GARANTIA UNICA, EL VALOR DE LA PUBLICACION DEL CONTRATO EN EL DIARIO UNICO DE CONTRATACION SIUBIERE LUGAR A ELLO, EL OCHENTA (80%) POR CIENTO DE LAS RACIONES DEL MES DE FEBRERO Y EL VALOR CORRESPONDIENTE AL CINCUENTA (50%) POR CIENTO DEL MATERIAL DIDACTICO DE CONSUMO DE LOS DIAS PROGRAMADOS PARA EL AÑO. </t>
  </si>
  <si>
    <t>080</t>
  </si>
  <si>
    <t>BRINDAR ATENCIOAN A LA PRIMERA INFANCIA, NIÑOS Y NIÑAS MENORES DE CINCO (5) AÑOS,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</si>
  <si>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</si>
  <si>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servicio de educacion inicial y cuidaddo a niños y niñas menores de 5 años, o hasta su ingreso al grado de transicion, con el fin de promover el desarrollo integral de la primera infancia con calidad , de conformidad con los lineamientos, Manual operativo, las direstrices, parametros y estandadres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</si>
  <si>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Prestar el servicio de atencion a niños y niñas menores de 5 años, o hasta su ingreso al grado de transicion, con el fin de promover el desarrollo integral de la primera infancia con calidad , de conformidad con los lineamientos, Manual operativo, las direstrices, establecidos por el ICBF, en el marco de la politica de estado para el desarrollo integral "de cero a siempre", en el servicio desarrollo infantil en medio familiar.</t>
  </si>
  <si>
    <t>Prestar el servicio de atencion a niños y niñas menores de 5 años, o hasta su ingreso al grado de transicion, con el fin de promover el desarrollo integral de la primera infancia con calidad , de conformidad con los lineamientos, Manual operativo, las direstrices, establecidos por el ICBF, en el marco de la politica de estado para el desarrollo integral "de cero a siempre", en el servicio desarrollo infantil.</t>
  </si>
  <si>
    <t xml:space="preserve">Prestar servicio de educacion inicial en el marco de la atencion integral a mujeres gestantes, niños y niñas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 </t>
  </si>
  <si>
    <t>578</t>
  </si>
  <si>
    <t>Prestar el servicio en educacion inicial en el marco de atencion integral a niños y niñas menores de 5 años, o hasta su ingreso al grado de transicion, de conformidad con el Manual operativo de la modalidad y las direstrices, establecidos por el ICBF, en el marco de la politica de estado para el desarrollo integral "de cero a siempre", en el servicio  de desarrollo infantil en medio familiar,</t>
  </si>
  <si>
    <t>Prestar el servicio en educacion inicial en el marco de atencion integral a niños y niñas menores de 5 años, o hasta su ingreso al grado de transicion, de conformidad con el Manual operativo de la modalidad y las direstrices, establecidos por el ICBF, en el marco de la politica de estado para el desarrollo integral "de cero a siempre", en el servicio centro de desarrollo infantil.</t>
  </si>
  <si>
    <t>162</t>
  </si>
  <si>
    <t>PRESTAR LOS SERVICIOS DE EDUCACIÓN INICIAL EN EL MARCO DE LA ATENCIÓN INTEGRAL EN CENTROS DE DESARROLLO INFANTIL-CDI DE CONFORMIDAD CON EL MANUAL OPERATIVO DE LA MODALIDAD INSTITUCIONAL , EN EL LINEAMIENTO TÉCNICO PARA LA ATENCIÓN A LA PRIMERA INFANCIA Y LAS DIRECTRICES ESTABLECIDAS POR EL ICBF, EN ARMONÍA CON LA POLÍTICA DE ESTADO PARA EL DESARROLLO INTEGRAL DE LA PRIMERA INFANCIA DE CERO A SIEMPRE.</t>
  </si>
  <si>
    <t>08004512020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</si>
  <si>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</si>
  <si>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08004412020</t>
  </si>
  <si>
    <t>08004482020</t>
  </si>
  <si>
    <t>08004502020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</si>
  <si>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</si>
  <si>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08004532020</t>
  </si>
  <si>
    <t>ANDREA PAOLA GONZALEZ POLO</t>
  </si>
  <si>
    <t>CALLE 55 No. 44-152</t>
  </si>
  <si>
    <t>3795378</t>
  </si>
  <si>
    <t>info@funsep.co</t>
  </si>
  <si>
    <t>001</t>
  </si>
  <si>
    <t>APOYAR A LAS FAMILIAS EN DESARROLLO CON MUJERES GESTANTES, MADRES LACTANTES, NIÑOS Y NIÑAS MENORES DE DOS AÑOS (FAMI) QUE SE ENCUENTREN EN VULNERAVILIDAD PSICOAFECTIVA, NUTRICIONAL, ECONOMICA Y SOCIAL, PRIORITARIAMENTE EN SITUACION DE DESPLAZAMIENTO.</t>
  </si>
  <si>
    <t>BRINDAR ATENCION Y APOYO A LA PRIMERA INFANCIA DE NIÑOS NIÑAS MENORES DE SEIS (6) AÑOS, A TRAVES DE LOS HOGARES COMUNITARIOS DE BIENESTAR MODALIDAD 0 - 7 Y FAMILIAS EN DESARROLLO CON MUJERES GESTANTES, MADRES LACTANTES Y NIÑOS Y NIÑAS MENORES DE DOS AÑOS, EN HOGARES COMUNITARIOS DE BIENESTAR MODALIDAD FAMI, AMBAS POBLACIONES CON VULNERAVILIDAD ECONOMICA, SOCIAL, CULTURAL, NUTRICIONAL Y PSICOAFECTIVA, PRIORITARIAMENTE EN SITUACION DE DESPLAZAMIENTO.</t>
  </si>
  <si>
    <t>EN SU CALIDAD DE ALIADO ESTRATEGIGO EN LA ATENCION Y DESARROLLO DEL PROYECTO PEDAGOGICO DE EDUCACION INICIAL TENDIENTE A LA ATENCION DE 148 USUARIOS, DISTRIBUIDOS EN 104 NIÑOSENTRES 0 Y 6 AÑOS Y 44 JOVENES DE 10 A 14 AÑOS.</t>
  </si>
  <si>
    <t>CENTRO EDUCATIVO COROZAON DE JESUS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</si>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</sst>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22" zoomScale="85" zoomScaleNormal="85"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2677</v>
      </c>
      <c r="D15" s="35"/>
      <c r="E15" s="35"/>
      <c r="F15" s="5"/>
      <c r="G15" s="32" t="s">
        <v>1168</v>
      </c>
      <c r="H15" s="103" t="s">
        <v>163</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802020420</v>
      </c>
      <c r="C20" s="5"/>
      <c r="D20" s="73"/>
      <c r="E20" s="5"/>
      <c r="F20" s="5"/>
      <c r="G20" s="5"/>
      <c r="H20" s="185"/>
      <c r="I20" s="147" t="s">
        <v>163</v>
      </c>
      <c r="J20" s="148" t="s">
        <v>186</v>
      </c>
      <c r="K20" s="149">
        <v>4577033806</v>
      </c>
      <c r="L20" s="150"/>
      <c r="M20" s="150">
        <v>44561</v>
      </c>
      <c r="N20" s="133">
        <f>+(M20-L20)/30</f>
        <v>1485.3666666666666</v>
      </c>
      <c r="O20" s="136"/>
      <c r="U20" s="132"/>
      <c r="V20" s="105">
        <f ca="1">NOW()</f>
        <v>44192.681133217593</v>
      </c>
      <c r="W20" s="105">
        <f ca="1">NOW()</f>
        <v>44192.681133217593</v>
      </c>
    </row>
    <row r="21" spans="1:23" ht="30" customHeight="1" outlineLevel="1" x14ac:dyDescent="0.25">
      <c r="A21" s="9"/>
      <c r="B21" s="71"/>
      <c r="C21" s="5"/>
      <c r="D21" s="5"/>
      <c r="E21" s="5"/>
      <c r="F21" s="5"/>
      <c r="G21" s="5"/>
      <c r="H21" s="70"/>
      <c r="I21" s="147" t="s">
        <v>163</v>
      </c>
      <c r="J21" s="148" t="s">
        <v>175</v>
      </c>
      <c r="K21" s="149"/>
      <c r="L21" s="150"/>
      <c r="M21" s="150"/>
      <c r="N21" s="133">
        <f t="shared" ref="N21:N35" si="0">+(M21-L21)/30</f>
        <v>0</v>
      </c>
      <c r="O21" s="137"/>
    </row>
    <row r="22" spans="1:23" ht="30" customHeight="1" outlineLevel="1" x14ac:dyDescent="0.25">
      <c r="A22" s="9"/>
      <c r="B22" s="71"/>
      <c r="C22" s="5"/>
      <c r="D22" s="5"/>
      <c r="E22" s="5"/>
      <c r="F22" s="5"/>
      <c r="G22" s="5"/>
      <c r="H22" s="70"/>
      <c r="I22" s="147" t="s">
        <v>163</v>
      </c>
      <c r="J22" s="148" t="s">
        <v>169</v>
      </c>
      <c r="K22" s="149"/>
      <c r="L22" s="150"/>
      <c r="M22" s="150"/>
      <c r="N22" s="134">
        <f t="shared" ref="N22:N33" si="1">+(M22-L22)/30</f>
        <v>0</v>
      </c>
      <c r="O22" s="137"/>
    </row>
    <row r="23" spans="1:23" ht="30" customHeight="1" outlineLevel="1" x14ac:dyDescent="0.25">
      <c r="A23" s="9"/>
      <c r="B23" s="101"/>
      <c r="C23" s="21"/>
      <c r="D23" s="21"/>
      <c r="E23" s="21"/>
      <c r="F23" s="5"/>
      <c r="G23" s="5"/>
      <c r="H23" s="70"/>
      <c r="I23" s="147" t="s">
        <v>163</v>
      </c>
      <c r="J23" s="148" t="s">
        <v>169</v>
      </c>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t="s">
        <v>163</v>
      </c>
      <c r="J24" s="148" t="s">
        <v>166</v>
      </c>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FUNDACION SEMILLAS DE PROSPERIDAD</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20" t="s">
        <v>2678</v>
      </c>
      <c r="E48" s="143">
        <v>38740</v>
      </c>
      <c r="F48" s="143">
        <v>39106</v>
      </c>
      <c r="G48" s="158">
        <f>IF(AND(E48&lt;&gt;"",F48&lt;&gt;""),((F48-E48)/30),"")</f>
        <v>12.2</v>
      </c>
      <c r="H48" s="118" t="s">
        <v>2713</v>
      </c>
      <c r="I48" s="113" t="s">
        <v>163</v>
      </c>
      <c r="J48" s="113" t="s">
        <v>169</v>
      </c>
      <c r="K48" s="115">
        <v>11892913</v>
      </c>
      <c r="L48" s="114" t="s">
        <v>1148</v>
      </c>
      <c r="M48" s="116">
        <v>1</v>
      </c>
      <c r="N48" s="114" t="s">
        <v>27</v>
      </c>
      <c r="O48" s="114" t="s">
        <v>1148</v>
      </c>
      <c r="P48" s="78"/>
    </row>
    <row r="49" spans="1:16" s="6" customFormat="1" ht="24.75" customHeight="1" x14ac:dyDescent="0.25">
      <c r="A49" s="141">
        <v>2</v>
      </c>
      <c r="B49" s="121" t="s">
        <v>2676</v>
      </c>
      <c r="C49" s="112" t="s">
        <v>31</v>
      </c>
      <c r="D49" s="110" t="s">
        <v>2679</v>
      </c>
      <c r="E49" s="143">
        <v>39111</v>
      </c>
      <c r="F49" s="143">
        <v>39447</v>
      </c>
      <c r="G49" s="158">
        <f t="shared" ref="G49:G50" si="2">IF(AND(E49&lt;&gt;"",F49&lt;&gt;""),((F49-E49)/30),"")</f>
        <v>11.2</v>
      </c>
      <c r="H49" s="118" t="s">
        <v>2714</v>
      </c>
      <c r="I49" s="113" t="s">
        <v>163</v>
      </c>
      <c r="J49" s="113" t="s">
        <v>169</v>
      </c>
      <c r="K49" s="115">
        <v>57423962</v>
      </c>
      <c r="L49" s="114" t="s">
        <v>1148</v>
      </c>
      <c r="M49" s="116">
        <v>1</v>
      </c>
      <c r="N49" s="114" t="s">
        <v>27</v>
      </c>
      <c r="O49" s="114" t="s">
        <v>1148</v>
      </c>
      <c r="P49" s="78"/>
    </row>
    <row r="50" spans="1:16" s="6" customFormat="1" ht="24.75" customHeight="1" x14ac:dyDescent="0.25">
      <c r="A50" s="141">
        <v>3</v>
      </c>
      <c r="B50" s="121" t="s">
        <v>2676</v>
      </c>
      <c r="C50" s="112" t="s">
        <v>31</v>
      </c>
      <c r="D50" s="110" t="s">
        <v>2680</v>
      </c>
      <c r="E50" s="143">
        <v>39449</v>
      </c>
      <c r="F50" s="143">
        <v>39813</v>
      </c>
      <c r="G50" s="158">
        <f t="shared" si="2"/>
        <v>12.133333333333333</v>
      </c>
      <c r="H50" s="118" t="s">
        <v>2681</v>
      </c>
      <c r="I50" s="113" t="s">
        <v>163</v>
      </c>
      <c r="J50" s="113" t="s">
        <v>169</v>
      </c>
      <c r="K50" s="115">
        <v>24392868</v>
      </c>
      <c r="L50" s="114" t="s">
        <v>1148</v>
      </c>
      <c r="M50" s="116">
        <v>1</v>
      </c>
      <c r="N50" s="114" t="s">
        <v>27</v>
      </c>
      <c r="O50" s="114" t="s">
        <v>1148</v>
      </c>
      <c r="P50" s="78"/>
    </row>
    <row r="51" spans="1:16" s="6" customFormat="1" ht="24.75" customHeight="1" outlineLevel="1" x14ac:dyDescent="0.25">
      <c r="A51" s="141">
        <v>4</v>
      </c>
      <c r="B51" s="121" t="s">
        <v>2676</v>
      </c>
      <c r="C51" s="112" t="s">
        <v>31</v>
      </c>
      <c r="D51" s="110" t="s">
        <v>2682</v>
      </c>
      <c r="E51" s="143">
        <v>39833</v>
      </c>
      <c r="F51" s="143">
        <v>40178</v>
      </c>
      <c r="G51" s="158">
        <f t="shared" ref="G51:G107" si="3">IF(AND(E51&lt;&gt;"",F51&lt;&gt;""),((F51-E51)/30),"")</f>
        <v>11.5</v>
      </c>
      <c r="H51" s="118" t="s">
        <v>2683</v>
      </c>
      <c r="I51" s="113" t="s">
        <v>163</v>
      </c>
      <c r="J51" s="113" t="s">
        <v>169</v>
      </c>
      <c r="K51" s="115">
        <v>620262067</v>
      </c>
      <c r="L51" s="114" t="s">
        <v>1148</v>
      </c>
      <c r="M51" s="116">
        <v>1</v>
      </c>
      <c r="N51" s="114" t="s">
        <v>27</v>
      </c>
      <c r="O51" s="114" t="s">
        <v>1148</v>
      </c>
      <c r="P51" s="78"/>
    </row>
    <row r="52" spans="1:16" s="7" customFormat="1" ht="24.75" customHeight="1" outlineLevel="1" x14ac:dyDescent="0.25">
      <c r="A52" s="142">
        <v>5</v>
      </c>
      <c r="B52" s="121" t="s">
        <v>2676</v>
      </c>
      <c r="C52" s="123" t="s">
        <v>31</v>
      </c>
      <c r="D52" s="110">
        <v>180</v>
      </c>
      <c r="E52" s="143">
        <v>40192</v>
      </c>
      <c r="F52" s="143">
        <v>40543</v>
      </c>
      <c r="G52" s="158">
        <f t="shared" si="3"/>
        <v>11.7</v>
      </c>
      <c r="H52" s="118" t="s">
        <v>2684</v>
      </c>
      <c r="I52" s="113" t="s">
        <v>163</v>
      </c>
      <c r="J52" s="113" t="s">
        <v>169</v>
      </c>
      <c r="K52" s="115">
        <v>75580381</v>
      </c>
      <c r="L52" s="114" t="s">
        <v>1148</v>
      </c>
      <c r="M52" s="116">
        <v>1</v>
      </c>
      <c r="N52" s="114" t="s">
        <v>27</v>
      </c>
      <c r="O52" s="114" t="s">
        <v>1148</v>
      </c>
      <c r="P52" s="79"/>
    </row>
    <row r="53" spans="1:16" s="7" customFormat="1" ht="24.75" customHeight="1" outlineLevel="1" x14ac:dyDescent="0.25">
      <c r="A53" s="142">
        <v>6</v>
      </c>
      <c r="B53" s="121" t="s">
        <v>2676</v>
      </c>
      <c r="C53" s="123" t="s">
        <v>31</v>
      </c>
      <c r="D53" s="110" t="s">
        <v>2685</v>
      </c>
      <c r="E53" s="143">
        <v>40561</v>
      </c>
      <c r="F53" s="143">
        <v>40908</v>
      </c>
      <c r="G53" s="158">
        <f t="shared" si="3"/>
        <v>11.566666666666666</v>
      </c>
      <c r="H53" s="118" t="s">
        <v>2686</v>
      </c>
      <c r="I53" s="113" t="s">
        <v>163</v>
      </c>
      <c r="J53" s="113" t="s">
        <v>169</v>
      </c>
      <c r="K53" s="115">
        <v>78605483</v>
      </c>
      <c r="L53" s="114" t="s">
        <v>1148</v>
      </c>
      <c r="M53" s="116">
        <v>1</v>
      </c>
      <c r="N53" s="123" t="s">
        <v>27</v>
      </c>
      <c r="O53" s="123" t="s">
        <v>1148</v>
      </c>
      <c r="P53" s="79"/>
    </row>
    <row r="54" spans="1:16" s="7" customFormat="1" ht="24.75" customHeight="1" outlineLevel="1" x14ac:dyDescent="0.25">
      <c r="A54" s="142">
        <v>7</v>
      </c>
      <c r="B54" s="121" t="s">
        <v>2676</v>
      </c>
      <c r="C54" s="123" t="s">
        <v>31</v>
      </c>
      <c r="D54" s="110">
        <v>308</v>
      </c>
      <c r="E54" s="143">
        <v>40570</v>
      </c>
      <c r="F54" s="143">
        <v>40908</v>
      </c>
      <c r="G54" s="158">
        <f t="shared" si="3"/>
        <v>11.266666666666667</v>
      </c>
      <c r="H54" s="118" t="s">
        <v>2687</v>
      </c>
      <c r="I54" s="113" t="s">
        <v>163</v>
      </c>
      <c r="J54" s="113" t="s">
        <v>169</v>
      </c>
      <c r="K54" s="117">
        <v>37159840</v>
      </c>
      <c r="L54" s="123" t="s">
        <v>1148</v>
      </c>
      <c r="M54" s="116">
        <v>1</v>
      </c>
      <c r="N54" s="123" t="s">
        <v>27</v>
      </c>
      <c r="O54" s="123" t="s">
        <v>1148</v>
      </c>
      <c r="P54" s="79"/>
    </row>
    <row r="55" spans="1:16" s="7" customFormat="1" ht="24.75" customHeight="1" outlineLevel="1" x14ac:dyDescent="0.25">
      <c r="A55" s="142">
        <v>8</v>
      </c>
      <c r="B55" s="121" t="s">
        <v>2676</v>
      </c>
      <c r="C55" s="123" t="s">
        <v>31</v>
      </c>
      <c r="D55" s="110">
        <v>174</v>
      </c>
      <c r="E55" s="143">
        <v>40933</v>
      </c>
      <c r="F55" s="143">
        <v>41273</v>
      </c>
      <c r="G55" s="158">
        <f t="shared" si="3"/>
        <v>11.333333333333334</v>
      </c>
      <c r="H55" s="118" t="s">
        <v>2688</v>
      </c>
      <c r="I55" s="113" t="s">
        <v>163</v>
      </c>
      <c r="J55" s="113" t="s">
        <v>169</v>
      </c>
      <c r="K55" s="117">
        <v>100783004</v>
      </c>
      <c r="L55" s="123" t="s">
        <v>1148</v>
      </c>
      <c r="M55" s="116">
        <v>1</v>
      </c>
      <c r="N55" s="123" t="s">
        <v>27</v>
      </c>
      <c r="O55" s="123" t="s">
        <v>1148</v>
      </c>
      <c r="P55" s="79"/>
    </row>
    <row r="56" spans="1:16" s="7" customFormat="1" ht="24.75" customHeight="1" outlineLevel="1" x14ac:dyDescent="0.25">
      <c r="A56" s="142">
        <v>9</v>
      </c>
      <c r="B56" s="121" t="s">
        <v>2676</v>
      </c>
      <c r="C56" s="123" t="s">
        <v>31</v>
      </c>
      <c r="D56" s="110" t="s">
        <v>2689</v>
      </c>
      <c r="E56" s="143">
        <v>41303</v>
      </c>
      <c r="F56" s="143">
        <v>41639</v>
      </c>
      <c r="G56" s="158">
        <f t="shared" si="3"/>
        <v>11.2</v>
      </c>
      <c r="H56" s="118" t="s">
        <v>2690</v>
      </c>
      <c r="I56" s="120" t="s">
        <v>163</v>
      </c>
      <c r="J56" s="120" t="s">
        <v>169</v>
      </c>
      <c r="K56" s="117">
        <v>212969560</v>
      </c>
      <c r="L56" s="123" t="s">
        <v>1148</v>
      </c>
      <c r="M56" s="116">
        <v>1</v>
      </c>
      <c r="N56" s="123" t="s">
        <v>27</v>
      </c>
      <c r="O56" s="123" t="s">
        <v>1148</v>
      </c>
      <c r="P56" s="79"/>
    </row>
    <row r="57" spans="1:16" s="7" customFormat="1" ht="24.75" customHeight="1" outlineLevel="1" x14ac:dyDescent="0.25">
      <c r="A57" s="142">
        <v>10</v>
      </c>
      <c r="B57" s="121" t="s">
        <v>2676</v>
      </c>
      <c r="C57" s="123" t="s">
        <v>31</v>
      </c>
      <c r="D57" s="63">
        <v>95</v>
      </c>
      <c r="E57" s="143">
        <v>41663</v>
      </c>
      <c r="F57" s="143">
        <v>42034</v>
      </c>
      <c r="G57" s="158">
        <f t="shared" si="3"/>
        <v>12.366666666666667</v>
      </c>
      <c r="H57" s="118" t="s">
        <v>2691</v>
      </c>
      <c r="I57" s="120" t="s">
        <v>163</v>
      </c>
      <c r="J57" s="120" t="s">
        <v>169</v>
      </c>
      <c r="K57" s="66">
        <v>146488600</v>
      </c>
      <c r="L57" s="123" t="s">
        <v>1148</v>
      </c>
      <c r="M57" s="116">
        <v>1</v>
      </c>
      <c r="N57" s="123" t="s">
        <v>27</v>
      </c>
      <c r="O57" s="123" t="s">
        <v>1148</v>
      </c>
      <c r="P57" s="79"/>
    </row>
    <row r="58" spans="1:16" s="7" customFormat="1" ht="24.75" customHeight="1" outlineLevel="1" x14ac:dyDescent="0.25">
      <c r="A58" s="142">
        <v>11</v>
      </c>
      <c r="B58" s="121" t="s">
        <v>2676</v>
      </c>
      <c r="C58" s="123" t="s">
        <v>31</v>
      </c>
      <c r="D58" s="63">
        <v>170</v>
      </c>
      <c r="E58" s="143">
        <v>42034</v>
      </c>
      <c r="F58" s="143">
        <v>42369</v>
      </c>
      <c r="G58" s="158">
        <f t="shared" si="3"/>
        <v>11.166666666666666</v>
      </c>
      <c r="H58" s="118" t="s">
        <v>2691</v>
      </c>
      <c r="I58" s="120" t="s">
        <v>163</v>
      </c>
      <c r="J58" s="120" t="s">
        <v>169</v>
      </c>
      <c r="K58" s="66">
        <v>142076864</v>
      </c>
      <c r="L58" s="123" t="s">
        <v>1148</v>
      </c>
      <c r="M58" s="116">
        <v>1</v>
      </c>
      <c r="N58" s="123" t="s">
        <v>27</v>
      </c>
      <c r="O58" s="123" t="s">
        <v>1148</v>
      </c>
      <c r="P58" s="79"/>
    </row>
    <row r="59" spans="1:16" s="7" customFormat="1" ht="24.75" customHeight="1" outlineLevel="1" x14ac:dyDescent="0.25">
      <c r="A59" s="142">
        <v>12</v>
      </c>
      <c r="B59" s="121" t="s">
        <v>2676</v>
      </c>
      <c r="C59" s="123" t="s">
        <v>31</v>
      </c>
      <c r="D59" s="63">
        <v>163</v>
      </c>
      <c r="E59" s="143">
        <v>42399</v>
      </c>
      <c r="F59" s="143">
        <v>42674</v>
      </c>
      <c r="G59" s="158">
        <f t="shared" si="3"/>
        <v>9.1666666666666661</v>
      </c>
      <c r="H59" s="118" t="s">
        <v>2691</v>
      </c>
      <c r="I59" s="120" t="s">
        <v>163</v>
      </c>
      <c r="J59" s="120" t="s">
        <v>169</v>
      </c>
      <c r="K59" s="66">
        <v>137780544</v>
      </c>
      <c r="L59" s="123" t="s">
        <v>1148</v>
      </c>
      <c r="M59" s="116">
        <v>1</v>
      </c>
      <c r="N59" s="123" t="s">
        <v>27</v>
      </c>
      <c r="O59" s="123" t="s">
        <v>1148</v>
      </c>
      <c r="P59" s="79"/>
    </row>
    <row r="60" spans="1:16" s="7" customFormat="1" ht="24.75" customHeight="1" outlineLevel="1" x14ac:dyDescent="0.25">
      <c r="A60" s="142">
        <v>13</v>
      </c>
      <c r="B60" s="121" t="s">
        <v>2676</v>
      </c>
      <c r="C60" s="123" t="s">
        <v>31</v>
      </c>
      <c r="D60" s="63">
        <v>269</v>
      </c>
      <c r="E60" s="143">
        <v>42399</v>
      </c>
      <c r="F60" s="143">
        <v>42719</v>
      </c>
      <c r="G60" s="158">
        <f t="shared" si="3"/>
        <v>10.666666666666666</v>
      </c>
      <c r="H60" s="118" t="s">
        <v>2692</v>
      </c>
      <c r="I60" s="120" t="s">
        <v>163</v>
      </c>
      <c r="J60" s="120" t="s">
        <v>169</v>
      </c>
      <c r="K60" s="66">
        <v>1064057963</v>
      </c>
      <c r="L60" s="123" t="s">
        <v>1148</v>
      </c>
      <c r="M60" s="116">
        <v>1</v>
      </c>
      <c r="N60" s="123" t="s">
        <v>27</v>
      </c>
      <c r="O60" s="123" t="s">
        <v>1148</v>
      </c>
      <c r="P60" s="79"/>
    </row>
    <row r="61" spans="1:16" s="7" customFormat="1" ht="24.75" customHeight="1" outlineLevel="1" x14ac:dyDescent="0.25">
      <c r="A61" s="142">
        <v>14</v>
      </c>
      <c r="B61" s="121" t="s">
        <v>2676</v>
      </c>
      <c r="C61" s="123" t="s">
        <v>31</v>
      </c>
      <c r="D61" s="63">
        <v>308</v>
      </c>
      <c r="E61" s="143">
        <v>42399</v>
      </c>
      <c r="F61" s="143">
        <v>42719</v>
      </c>
      <c r="G61" s="158">
        <f t="shared" si="3"/>
        <v>10.666666666666666</v>
      </c>
      <c r="H61" s="118" t="s">
        <v>2692</v>
      </c>
      <c r="I61" s="63" t="s">
        <v>163</v>
      </c>
      <c r="J61" s="63" t="s">
        <v>175</v>
      </c>
      <c r="K61" s="66">
        <v>946046250</v>
      </c>
      <c r="L61" s="123" t="s">
        <v>1148</v>
      </c>
      <c r="M61" s="116">
        <v>1</v>
      </c>
      <c r="N61" s="123" t="s">
        <v>27</v>
      </c>
      <c r="O61" s="123" t="s">
        <v>1148</v>
      </c>
      <c r="P61" s="79"/>
    </row>
    <row r="62" spans="1:16" s="7" customFormat="1" ht="24.75" customHeight="1" outlineLevel="1" x14ac:dyDescent="0.25">
      <c r="A62" s="142">
        <v>15</v>
      </c>
      <c r="B62" s="121" t="s">
        <v>2676</v>
      </c>
      <c r="C62" s="123" t="s">
        <v>31</v>
      </c>
      <c r="D62" s="120">
        <v>309</v>
      </c>
      <c r="E62" s="143">
        <v>42399</v>
      </c>
      <c r="F62" s="143">
        <v>42719</v>
      </c>
      <c r="G62" s="158">
        <f t="shared" si="3"/>
        <v>10.666666666666666</v>
      </c>
      <c r="H62" s="118" t="s">
        <v>2692</v>
      </c>
      <c r="I62" s="63" t="s">
        <v>163</v>
      </c>
      <c r="J62" s="63" t="s">
        <v>186</v>
      </c>
      <c r="K62" s="66">
        <v>946046250</v>
      </c>
      <c r="L62" s="123" t="s">
        <v>1148</v>
      </c>
      <c r="M62" s="116">
        <v>1</v>
      </c>
      <c r="N62" s="123" t="s">
        <v>27</v>
      </c>
      <c r="O62" s="123" t="s">
        <v>1148</v>
      </c>
      <c r="P62" s="79"/>
    </row>
    <row r="63" spans="1:16" s="7" customFormat="1" ht="24.75" customHeight="1" outlineLevel="1" x14ac:dyDescent="0.25">
      <c r="A63" s="142">
        <v>16</v>
      </c>
      <c r="B63" s="121" t="s">
        <v>2676</v>
      </c>
      <c r="C63" s="123" t="s">
        <v>31</v>
      </c>
      <c r="D63" s="63">
        <v>896</v>
      </c>
      <c r="E63" s="143">
        <v>42720</v>
      </c>
      <c r="F63" s="143">
        <v>43084</v>
      </c>
      <c r="G63" s="158">
        <f t="shared" si="3"/>
        <v>12.133333333333333</v>
      </c>
      <c r="H63" s="118" t="s">
        <v>2693</v>
      </c>
      <c r="I63" s="63" t="s">
        <v>163</v>
      </c>
      <c r="J63" s="63" t="s">
        <v>169</v>
      </c>
      <c r="K63" s="66">
        <v>2521467642</v>
      </c>
      <c r="L63" s="123" t="s">
        <v>1148</v>
      </c>
      <c r="M63" s="116">
        <v>1</v>
      </c>
      <c r="N63" s="123" t="s">
        <v>27</v>
      </c>
      <c r="O63" s="123" t="s">
        <v>1148</v>
      </c>
      <c r="P63" s="79"/>
    </row>
    <row r="64" spans="1:16" s="7" customFormat="1" ht="24.75" customHeight="1" outlineLevel="1" x14ac:dyDescent="0.25">
      <c r="A64" s="142">
        <v>17</v>
      </c>
      <c r="B64" s="121" t="s">
        <v>2676</v>
      </c>
      <c r="C64" s="123" t="s">
        <v>31</v>
      </c>
      <c r="D64" s="63">
        <v>896</v>
      </c>
      <c r="E64" s="143">
        <v>42720</v>
      </c>
      <c r="F64" s="143">
        <v>43084</v>
      </c>
      <c r="G64" s="158">
        <f t="shared" si="3"/>
        <v>12.133333333333333</v>
      </c>
      <c r="H64" s="118" t="s">
        <v>2693</v>
      </c>
      <c r="I64" s="63" t="s">
        <v>163</v>
      </c>
      <c r="J64" s="63" t="s">
        <v>175</v>
      </c>
      <c r="K64" s="66">
        <v>2521467642</v>
      </c>
      <c r="L64" s="123" t="s">
        <v>1148</v>
      </c>
      <c r="M64" s="116">
        <v>1</v>
      </c>
      <c r="N64" s="123" t="s">
        <v>27</v>
      </c>
      <c r="O64" s="123" t="s">
        <v>1148</v>
      </c>
      <c r="P64" s="79"/>
    </row>
    <row r="65" spans="1:16" s="7" customFormat="1" ht="24.75" customHeight="1" outlineLevel="1" x14ac:dyDescent="0.25">
      <c r="A65" s="142">
        <v>18</v>
      </c>
      <c r="B65" s="121" t="s">
        <v>2676</v>
      </c>
      <c r="C65" s="123" t="s">
        <v>31</v>
      </c>
      <c r="D65" s="63">
        <v>896</v>
      </c>
      <c r="E65" s="143">
        <v>42720</v>
      </c>
      <c r="F65" s="143">
        <v>43084</v>
      </c>
      <c r="G65" s="158">
        <f t="shared" si="3"/>
        <v>12.133333333333333</v>
      </c>
      <c r="H65" s="118" t="s">
        <v>2693</v>
      </c>
      <c r="I65" s="63" t="s">
        <v>163</v>
      </c>
      <c r="J65" s="63" t="s">
        <v>186</v>
      </c>
      <c r="K65" s="66">
        <v>2521467642</v>
      </c>
      <c r="L65" s="123" t="s">
        <v>1148</v>
      </c>
      <c r="M65" s="116">
        <v>1</v>
      </c>
      <c r="N65" s="123" t="s">
        <v>27</v>
      </c>
      <c r="O65" s="123" t="s">
        <v>1148</v>
      </c>
      <c r="P65" s="79"/>
    </row>
    <row r="66" spans="1:16" s="7" customFormat="1" ht="24.75" customHeight="1" outlineLevel="1" x14ac:dyDescent="0.25">
      <c r="A66" s="142">
        <v>19</v>
      </c>
      <c r="B66" s="121" t="s">
        <v>2676</v>
      </c>
      <c r="C66" s="123" t="s">
        <v>31</v>
      </c>
      <c r="D66" s="63">
        <v>546</v>
      </c>
      <c r="E66" s="143">
        <v>43085</v>
      </c>
      <c r="F66" s="143">
        <v>43404</v>
      </c>
      <c r="G66" s="158">
        <f t="shared" si="3"/>
        <v>10.633333333333333</v>
      </c>
      <c r="H66" s="118" t="s">
        <v>2694</v>
      </c>
      <c r="I66" s="63" t="s">
        <v>163</v>
      </c>
      <c r="J66" s="63" t="s">
        <v>169</v>
      </c>
      <c r="K66" s="66">
        <v>661881294</v>
      </c>
      <c r="L66" s="123" t="s">
        <v>1148</v>
      </c>
      <c r="M66" s="116">
        <v>1</v>
      </c>
      <c r="N66" s="123" t="s">
        <v>27</v>
      </c>
      <c r="O66" s="123" t="s">
        <v>1148</v>
      </c>
      <c r="P66" s="79"/>
    </row>
    <row r="67" spans="1:16" s="7" customFormat="1" ht="24.75" customHeight="1" outlineLevel="1" x14ac:dyDescent="0.25">
      <c r="A67" s="142">
        <v>20</v>
      </c>
      <c r="B67" s="121" t="s">
        <v>2676</v>
      </c>
      <c r="C67" s="123" t="s">
        <v>31</v>
      </c>
      <c r="D67" s="63">
        <v>578</v>
      </c>
      <c r="E67" s="143">
        <v>43085</v>
      </c>
      <c r="F67" s="143">
        <v>43404</v>
      </c>
      <c r="G67" s="158">
        <f t="shared" si="3"/>
        <v>10.633333333333333</v>
      </c>
      <c r="H67" s="118" t="s">
        <v>2695</v>
      </c>
      <c r="I67" s="63" t="s">
        <v>163</v>
      </c>
      <c r="J67" s="120" t="s">
        <v>175</v>
      </c>
      <c r="K67" s="66">
        <v>916067590</v>
      </c>
      <c r="L67" s="123" t="s">
        <v>1148</v>
      </c>
      <c r="M67" s="116">
        <v>1</v>
      </c>
      <c r="N67" s="123" t="s">
        <v>27</v>
      </c>
      <c r="O67" s="123" t="s">
        <v>1148</v>
      </c>
      <c r="P67" s="79"/>
    </row>
    <row r="68" spans="1:16" s="7" customFormat="1" ht="24.75" customHeight="1" outlineLevel="1" x14ac:dyDescent="0.25">
      <c r="A68" s="142">
        <v>21</v>
      </c>
      <c r="B68" s="121" t="s">
        <v>2676</v>
      </c>
      <c r="C68" s="123" t="s">
        <v>31</v>
      </c>
      <c r="D68" s="120" t="s">
        <v>2696</v>
      </c>
      <c r="E68" s="143">
        <v>43085</v>
      </c>
      <c r="F68" s="143">
        <v>43404</v>
      </c>
      <c r="G68" s="158">
        <f t="shared" si="3"/>
        <v>10.633333333333333</v>
      </c>
      <c r="H68" s="118" t="s">
        <v>2695</v>
      </c>
      <c r="I68" s="63" t="s">
        <v>163</v>
      </c>
      <c r="J68" s="120" t="s">
        <v>186</v>
      </c>
      <c r="K68" s="66">
        <v>916067590</v>
      </c>
      <c r="L68" s="123" t="s">
        <v>1148</v>
      </c>
      <c r="M68" s="116">
        <v>1</v>
      </c>
      <c r="N68" s="123" t="s">
        <v>27</v>
      </c>
      <c r="O68" s="123" t="s">
        <v>1148</v>
      </c>
      <c r="P68" s="79"/>
    </row>
    <row r="69" spans="1:16" s="7" customFormat="1" ht="24.75" customHeight="1" outlineLevel="1" x14ac:dyDescent="0.25">
      <c r="A69" s="142">
        <v>22</v>
      </c>
      <c r="B69" s="121" t="s">
        <v>2676</v>
      </c>
      <c r="C69" s="123" t="s">
        <v>31</v>
      </c>
      <c r="D69" s="63">
        <v>146</v>
      </c>
      <c r="E69" s="143">
        <v>43123</v>
      </c>
      <c r="F69" s="143">
        <v>43312</v>
      </c>
      <c r="G69" s="158">
        <f t="shared" si="3"/>
        <v>6.3</v>
      </c>
      <c r="H69" s="118" t="s">
        <v>2694</v>
      </c>
      <c r="I69" s="120" t="s">
        <v>163</v>
      </c>
      <c r="J69" s="120" t="s">
        <v>169</v>
      </c>
      <c r="K69" s="66">
        <v>937321493</v>
      </c>
      <c r="L69" s="123" t="s">
        <v>1148</v>
      </c>
      <c r="M69" s="116">
        <v>1</v>
      </c>
      <c r="N69" s="123" t="s">
        <v>27</v>
      </c>
      <c r="O69" s="123" t="s">
        <v>1148</v>
      </c>
      <c r="P69" s="79"/>
    </row>
    <row r="70" spans="1:16" s="7" customFormat="1" ht="24.75" customHeight="1" outlineLevel="1" x14ac:dyDescent="0.25">
      <c r="A70" s="142">
        <v>23</v>
      </c>
      <c r="B70" s="121" t="s">
        <v>2676</v>
      </c>
      <c r="C70" s="123" t="s">
        <v>31</v>
      </c>
      <c r="D70" s="63">
        <v>255</v>
      </c>
      <c r="E70" s="143">
        <v>43313</v>
      </c>
      <c r="F70" s="143">
        <v>43404</v>
      </c>
      <c r="G70" s="158">
        <f t="shared" si="3"/>
        <v>3.0333333333333332</v>
      </c>
      <c r="H70" s="118" t="s">
        <v>2694</v>
      </c>
      <c r="I70" s="63" t="s">
        <v>163</v>
      </c>
      <c r="J70" s="63" t="s">
        <v>169</v>
      </c>
      <c r="K70" s="66">
        <v>473392282</v>
      </c>
      <c r="L70" s="123" t="s">
        <v>1148</v>
      </c>
      <c r="M70" s="116">
        <v>1</v>
      </c>
      <c r="N70" s="123" t="s">
        <v>27</v>
      </c>
      <c r="O70" s="123" t="s">
        <v>1148</v>
      </c>
      <c r="P70" s="79"/>
    </row>
    <row r="71" spans="1:16" s="7" customFormat="1" ht="24.75" customHeight="1" outlineLevel="1" x14ac:dyDescent="0.25">
      <c r="A71" s="142">
        <v>24</v>
      </c>
      <c r="B71" s="121" t="s">
        <v>2676</v>
      </c>
      <c r="C71" s="123" t="s">
        <v>31</v>
      </c>
      <c r="D71" s="63">
        <v>459</v>
      </c>
      <c r="E71" s="143">
        <v>43403</v>
      </c>
      <c r="F71" s="143">
        <v>43434</v>
      </c>
      <c r="G71" s="158">
        <f t="shared" si="3"/>
        <v>1.0333333333333334</v>
      </c>
      <c r="H71" s="118" t="s">
        <v>2697</v>
      </c>
      <c r="I71" s="63" t="s">
        <v>163</v>
      </c>
      <c r="J71" s="63" t="s">
        <v>175</v>
      </c>
      <c r="K71" s="66">
        <v>97090276</v>
      </c>
      <c r="L71" s="123" t="s">
        <v>1148</v>
      </c>
      <c r="M71" s="116">
        <v>1</v>
      </c>
      <c r="N71" s="123" t="s">
        <v>27</v>
      </c>
      <c r="O71" s="123" t="s">
        <v>1148</v>
      </c>
      <c r="P71" s="79"/>
    </row>
    <row r="72" spans="1:16" s="7" customFormat="1" ht="24.75" customHeight="1" outlineLevel="1" x14ac:dyDescent="0.25">
      <c r="A72" s="142">
        <v>25</v>
      </c>
      <c r="B72" s="121" t="s">
        <v>2676</v>
      </c>
      <c r="C72" s="123" t="s">
        <v>31</v>
      </c>
      <c r="D72" s="120">
        <v>459</v>
      </c>
      <c r="E72" s="143">
        <v>43403</v>
      </c>
      <c r="F72" s="143">
        <v>43434</v>
      </c>
      <c r="G72" s="158">
        <f t="shared" si="3"/>
        <v>1.0333333333333334</v>
      </c>
      <c r="H72" s="118" t="s">
        <v>2697</v>
      </c>
      <c r="I72" s="63" t="s">
        <v>163</v>
      </c>
      <c r="J72" s="63" t="s">
        <v>186</v>
      </c>
      <c r="K72" s="66">
        <v>97090276</v>
      </c>
      <c r="L72" s="123" t="s">
        <v>1148</v>
      </c>
      <c r="M72" s="116">
        <v>1</v>
      </c>
      <c r="N72" s="123" t="s">
        <v>27</v>
      </c>
      <c r="O72" s="123" t="s">
        <v>1148</v>
      </c>
      <c r="P72" s="79"/>
    </row>
    <row r="73" spans="1:16" s="7" customFormat="1" ht="24.75" customHeight="1" outlineLevel="1" x14ac:dyDescent="0.25">
      <c r="A73" s="142">
        <v>26</v>
      </c>
      <c r="B73" s="121" t="s">
        <v>2676</v>
      </c>
      <c r="C73" s="123" t="s">
        <v>31</v>
      </c>
      <c r="D73" s="63">
        <v>460</v>
      </c>
      <c r="E73" s="143">
        <v>43403</v>
      </c>
      <c r="F73" s="143">
        <v>43439</v>
      </c>
      <c r="G73" s="158">
        <f t="shared" si="3"/>
        <v>1.2</v>
      </c>
      <c r="H73" s="118" t="s">
        <v>2698</v>
      </c>
      <c r="I73" s="63" t="s">
        <v>163</v>
      </c>
      <c r="J73" s="120" t="s">
        <v>169</v>
      </c>
      <c r="K73" s="66">
        <v>63421545</v>
      </c>
      <c r="L73" s="123" t="s">
        <v>1148</v>
      </c>
      <c r="M73" s="116">
        <v>1</v>
      </c>
      <c r="N73" s="123" t="s">
        <v>27</v>
      </c>
      <c r="O73" s="123" t="s">
        <v>1148</v>
      </c>
      <c r="P73" s="79"/>
    </row>
    <row r="74" spans="1:16" s="7" customFormat="1" ht="24.75" customHeight="1" outlineLevel="1" x14ac:dyDescent="0.25">
      <c r="A74" s="142">
        <v>27</v>
      </c>
      <c r="B74" s="121" t="s">
        <v>2676</v>
      </c>
      <c r="C74" s="123" t="s">
        <v>31</v>
      </c>
      <c r="D74" s="63">
        <v>461</v>
      </c>
      <c r="E74" s="143">
        <v>43403</v>
      </c>
      <c r="F74" s="143">
        <v>43439</v>
      </c>
      <c r="G74" s="158">
        <f t="shared" si="3"/>
        <v>1.2</v>
      </c>
      <c r="H74" s="118" t="s">
        <v>2698</v>
      </c>
      <c r="I74" s="63" t="s">
        <v>163</v>
      </c>
      <c r="J74" s="120" t="s">
        <v>169</v>
      </c>
      <c r="K74" s="66">
        <v>169402800</v>
      </c>
      <c r="L74" s="123" t="s">
        <v>1148</v>
      </c>
      <c r="M74" s="116">
        <v>1</v>
      </c>
      <c r="N74" s="123" t="s">
        <v>27</v>
      </c>
      <c r="O74" s="123" t="s">
        <v>1148</v>
      </c>
      <c r="P74" s="79"/>
    </row>
    <row r="75" spans="1:16" s="7" customFormat="1" ht="24.75" customHeight="1" outlineLevel="1" x14ac:dyDescent="0.25">
      <c r="A75" s="142">
        <v>28</v>
      </c>
      <c r="B75" s="121" t="s">
        <v>2716</v>
      </c>
      <c r="C75" s="123" t="s">
        <v>32</v>
      </c>
      <c r="D75" s="63" t="s">
        <v>2712</v>
      </c>
      <c r="E75" s="143">
        <v>43497</v>
      </c>
      <c r="F75" s="143">
        <v>44165</v>
      </c>
      <c r="G75" s="158">
        <f t="shared" si="3"/>
        <v>22.266666666666666</v>
      </c>
      <c r="H75" s="118" t="s">
        <v>2715</v>
      </c>
      <c r="I75" s="63" t="s">
        <v>163</v>
      </c>
      <c r="J75" s="63" t="s">
        <v>166</v>
      </c>
      <c r="K75" s="66">
        <v>120000000</v>
      </c>
      <c r="L75" s="65" t="s">
        <v>1148</v>
      </c>
      <c r="M75" s="67">
        <v>1</v>
      </c>
      <c r="N75" s="65" t="s">
        <v>2634</v>
      </c>
      <c r="O75" s="65" t="s">
        <v>1148</v>
      </c>
      <c r="P75" s="79"/>
    </row>
    <row r="76" spans="1:16" s="7" customFormat="1" ht="24.75" customHeight="1" outlineLevel="1" x14ac:dyDescent="0.25">
      <c r="A76" s="142">
        <v>29</v>
      </c>
      <c r="B76" s="121"/>
      <c r="C76" s="123"/>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2699</v>
      </c>
      <c r="E114" s="143">
        <v>43882</v>
      </c>
      <c r="F114" s="143">
        <v>44195</v>
      </c>
      <c r="G114" s="158">
        <f>IF(AND(E114&lt;&gt;"",F114&lt;&gt;""),((F114-E114)/30),"")</f>
        <v>10.433333333333334</v>
      </c>
      <c r="H114" s="118" t="s">
        <v>2700</v>
      </c>
      <c r="I114" s="120" t="s">
        <v>163</v>
      </c>
      <c r="J114" s="120" t="s">
        <v>177</v>
      </c>
      <c r="K114" s="68">
        <v>1080424579</v>
      </c>
      <c r="L114" s="100">
        <f>+IF(AND(K114&gt;0,O114="Ejecución"),(K114/877802)*Tabla28[[#This Row],[% participación]],IF(AND(K114&gt;0,O114&lt;&gt;"Ejecución"),"-",""))</f>
        <v>1230.8294797687861</v>
      </c>
      <c r="M114" s="123" t="s">
        <v>1148</v>
      </c>
      <c r="N114" s="171">
        <v>1</v>
      </c>
      <c r="O114" s="160" t="s">
        <v>1150</v>
      </c>
      <c r="P114" s="78"/>
    </row>
    <row r="115" spans="1:16" s="6" customFormat="1" ht="24.75" customHeight="1" x14ac:dyDescent="0.25">
      <c r="A115" s="141">
        <v>2</v>
      </c>
      <c r="B115" s="159" t="s">
        <v>2665</v>
      </c>
      <c r="C115" s="161" t="s">
        <v>31</v>
      </c>
      <c r="D115" s="63" t="s">
        <v>2701</v>
      </c>
      <c r="E115" s="143">
        <v>44181</v>
      </c>
      <c r="F115" s="143">
        <v>44773</v>
      </c>
      <c r="G115" s="158">
        <f t="shared" ref="G115:G116" si="4">IF(AND(E115&lt;&gt;"",F115&lt;&gt;""),((F115-E115)/30),"")</f>
        <v>19.733333333333334</v>
      </c>
      <c r="H115" s="118" t="s">
        <v>2702</v>
      </c>
      <c r="I115" s="63" t="s">
        <v>163</v>
      </c>
      <c r="J115" s="63" t="s">
        <v>165</v>
      </c>
      <c r="K115" s="68">
        <v>6032738546</v>
      </c>
      <c r="L115" s="100">
        <f>+IF(AND(K115&gt;0,O115="Ejecución"),(K115/877802)*Tabla28[[#This Row],[% participación]],IF(AND(K115&gt;0,O115&lt;&gt;"Ejecución"),"-",""))</f>
        <v>6872.550468101007</v>
      </c>
      <c r="M115" s="123" t="s">
        <v>1148</v>
      </c>
      <c r="N115" s="171">
        <v>1</v>
      </c>
      <c r="O115" s="160" t="s">
        <v>1150</v>
      </c>
      <c r="P115" s="78"/>
    </row>
    <row r="116" spans="1:16" s="6" customFormat="1" ht="24.75" customHeight="1" x14ac:dyDescent="0.25">
      <c r="A116" s="141">
        <v>3</v>
      </c>
      <c r="B116" s="159" t="s">
        <v>2665</v>
      </c>
      <c r="C116" s="161" t="s">
        <v>31</v>
      </c>
      <c r="D116" s="63" t="s">
        <v>2703</v>
      </c>
      <c r="E116" s="143">
        <v>44181</v>
      </c>
      <c r="F116" s="143">
        <v>44773</v>
      </c>
      <c r="G116" s="158">
        <f t="shared" si="4"/>
        <v>19.733333333333334</v>
      </c>
      <c r="H116" s="118" t="s">
        <v>2702</v>
      </c>
      <c r="I116" s="120" t="s">
        <v>163</v>
      </c>
      <c r="J116" s="120" t="s">
        <v>165</v>
      </c>
      <c r="K116" s="68">
        <v>5672926364</v>
      </c>
      <c r="L116" s="100">
        <f>+IF(AND(K116&gt;0,O116="Ejecución"),(K116/877802)*Tabla28[[#This Row],[% participación]],IF(AND(K116&gt;0,O116&lt;&gt;"Ejecución"),"-",""))</f>
        <v>6462.6491668964072</v>
      </c>
      <c r="M116" s="123" t="s">
        <v>1148</v>
      </c>
      <c r="N116" s="171">
        <v>1</v>
      </c>
      <c r="O116" s="160" t="s">
        <v>1150</v>
      </c>
      <c r="P116" s="78"/>
    </row>
    <row r="117" spans="1:16" s="6" customFormat="1" ht="24.75" customHeight="1" outlineLevel="1" x14ac:dyDescent="0.25">
      <c r="A117" s="141">
        <v>4</v>
      </c>
      <c r="B117" s="159" t="s">
        <v>2665</v>
      </c>
      <c r="C117" s="161" t="s">
        <v>31</v>
      </c>
      <c r="D117" s="63" t="s">
        <v>2704</v>
      </c>
      <c r="E117" s="143">
        <v>44181</v>
      </c>
      <c r="F117" s="143">
        <v>44773</v>
      </c>
      <c r="G117" s="158">
        <f t="shared" ref="G117:G159" si="5">IF(AND(E117&lt;&gt;"",F117&lt;&gt;""),((F117-E117)/30),"")</f>
        <v>19.733333333333334</v>
      </c>
      <c r="H117" s="118" t="s">
        <v>2702</v>
      </c>
      <c r="I117" s="120" t="s">
        <v>163</v>
      </c>
      <c r="J117" s="120" t="s">
        <v>165</v>
      </c>
      <c r="K117" s="68">
        <v>7244059526</v>
      </c>
      <c r="L117" s="100">
        <f>+IF(AND(K117&gt;0,O117="Ejecución"),(K117/877802)*Tabla28[[#This Row],[% participación]],IF(AND(K117&gt;0,O117&lt;&gt;"Ejecución"),"-",""))</f>
        <v>8252.4983151097858</v>
      </c>
      <c r="M117" s="123" t="s">
        <v>1148</v>
      </c>
      <c r="N117" s="171">
        <v>1</v>
      </c>
      <c r="O117" s="160" t="s">
        <v>1150</v>
      </c>
      <c r="P117" s="78"/>
    </row>
    <row r="118" spans="1:16" s="7" customFormat="1" ht="24.75" customHeight="1" outlineLevel="1" x14ac:dyDescent="0.25">
      <c r="A118" s="142">
        <v>5</v>
      </c>
      <c r="B118" s="159" t="s">
        <v>2665</v>
      </c>
      <c r="C118" s="161" t="s">
        <v>31</v>
      </c>
      <c r="D118" s="63" t="s">
        <v>2705</v>
      </c>
      <c r="E118" s="143">
        <v>44181</v>
      </c>
      <c r="F118" s="143">
        <v>44773</v>
      </c>
      <c r="G118" s="158">
        <f t="shared" si="5"/>
        <v>19.733333333333334</v>
      </c>
      <c r="H118" s="118" t="s">
        <v>2702</v>
      </c>
      <c r="I118" s="120" t="s">
        <v>163</v>
      </c>
      <c r="J118" s="120" t="s">
        <v>165</v>
      </c>
      <c r="K118" s="68">
        <v>6320951694</v>
      </c>
      <c r="L118" s="100">
        <f>+IF(AND(K118&gt;0,O118="Ejecución"),(K118/877802)*Tabla28[[#This Row],[% participación]],IF(AND(K118&gt;0,O118&lt;&gt;"Ejecución"),"-",""))</f>
        <v>7200.8855003747994</v>
      </c>
      <c r="M118" s="123" t="s">
        <v>1148</v>
      </c>
      <c r="N118" s="171">
        <v>1</v>
      </c>
      <c r="O118" s="160" t="s">
        <v>1150</v>
      </c>
      <c r="P118" s="79"/>
    </row>
    <row r="119" spans="1:16" s="7" customFormat="1" ht="24.75" customHeight="1" outlineLevel="1" x14ac:dyDescent="0.25">
      <c r="A119" s="142">
        <v>6</v>
      </c>
      <c r="B119" s="159" t="s">
        <v>2665</v>
      </c>
      <c r="C119" s="161" t="s">
        <v>31</v>
      </c>
      <c r="D119" s="63" t="s">
        <v>2707</v>
      </c>
      <c r="E119" s="143">
        <v>44181</v>
      </c>
      <c r="F119" s="143">
        <v>44773</v>
      </c>
      <c r="G119" s="158">
        <f t="shared" si="5"/>
        <v>19.733333333333334</v>
      </c>
      <c r="H119" s="118" t="s">
        <v>2706</v>
      </c>
      <c r="I119" s="63" t="s">
        <v>163</v>
      </c>
      <c r="J119" s="63" t="s">
        <v>169</v>
      </c>
      <c r="K119" s="68">
        <v>5738803705</v>
      </c>
      <c r="L119" s="100">
        <f>+IF(AND(K119&gt;0,O119="Ejecución"),(K119/877802)*Tabla28[[#This Row],[% participación]],IF(AND(K119&gt;0,O119&lt;&gt;"Ejecución"),"-",""))</f>
        <v>6537.6972312662765</v>
      </c>
      <c r="M119" s="123" t="s">
        <v>1148</v>
      </c>
      <c r="N119" s="171">
        <v>1</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120"/>
      <c r="J120" s="63"/>
      <c r="K120" s="68"/>
      <c r="L120" s="100" t="str">
        <f>+IF(AND(K120&gt;0,O120="Ejecución"),(K120/877802)*Tabla28[[#This Row],[% participación]],IF(AND(K120&gt;0,O120&lt;&gt;"Ejecución"),"-",""))</f>
        <v/>
      </c>
      <c r="M120" s="123"/>
      <c r="N120" s="171"/>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120"/>
      <c r="J121" s="63"/>
      <c r="K121" s="68"/>
      <c r="L121" s="100" t="str">
        <f>+IF(AND(K121&gt;0,O121="Ejecución"),(K121/877802)*Tabla28[[#This Row],[% participación]],IF(AND(K121&gt;0,O121&lt;&gt;"Ejecución"),"-",""))</f>
        <v/>
      </c>
      <c r="M121" s="123"/>
      <c r="N121" s="171"/>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120"/>
      <c r="J122" s="63"/>
      <c r="K122" s="68"/>
      <c r="L122" s="100" t="str">
        <f>+IF(AND(K122&gt;0,O122="Ejecución"),(K122/877802)*Tabla28[[#This Row],[% participación]],IF(AND(K122&gt;0,O122&lt;&gt;"Ejecución"),"-",""))</f>
        <v/>
      </c>
      <c r="M122" s="123"/>
      <c r="N122" s="171"/>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120"/>
      <c r="J123" s="63"/>
      <c r="K123" s="68"/>
      <c r="L123" s="100" t="str">
        <f>+IF(AND(K123&gt;0,O123="Ejecución"),(K123/877802)*Tabla28[[#This Row],[% participación]],IF(AND(K123&gt;0,O123&lt;&gt;"Ejecución"),"-",""))</f>
        <v/>
      </c>
      <c r="M123" s="123"/>
      <c r="N123" s="171"/>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120"/>
      <c r="J124" s="63"/>
      <c r="K124" s="68"/>
      <c r="L124" s="100" t="str">
        <f>+IF(AND(K124&gt;0,O124="Ejecución"),(K124/877802)*Tabla28[[#This Row],[% participación]],IF(AND(K124&gt;0,O124&lt;&gt;"Ejecución"),"-",""))</f>
        <v/>
      </c>
      <c r="M124" s="123"/>
      <c r="N124" s="171"/>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120"/>
      <c r="J125" s="63"/>
      <c r="K125" s="68"/>
      <c r="L125" s="100" t="str">
        <f>+IF(AND(K125&gt;0,O125="Ejecución"),(K125/877802)*Tabla28[[#This Row],[% participación]],IF(AND(K125&gt;0,O125&lt;&gt;"Ejecución"),"-",""))</f>
        <v/>
      </c>
      <c r="M125" s="123"/>
      <c r="N125" s="171"/>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ref="N126:N160" si="6">+IF(M126="No",1,IF(M126="Si","Ingrese %",""))</f>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2.01E-2</v>
      </c>
      <c r="G179" s="163">
        <f>IF(F179&gt;0,SUM(E179+F179),"")</f>
        <v>4.0099999999999997E-2</v>
      </c>
      <c r="H179" s="5"/>
      <c r="I179" s="220" t="s">
        <v>2671</v>
      </c>
      <c r="J179" s="220"/>
      <c r="K179" s="220"/>
      <c r="L179" s="220"/>
      <c r="M179" s="170">
        <v>2.01E-2</v>
      </c>
      <c r="O179" s="8"/>
      <c r="Q179" s="19"/>
      <c r="R179" s="157">
        <f>IF(M179&gt;0,SUM(L179+M179),"")</f>
        <v>2.01E-2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4.0099999999999997E-2</v>
      </c>
      <c r="D185" s="91" t="s">
        <v>2628</v>
      </c>
      <c r="E185" s="94">
        <f>+(C185*SUM(K20:K35))</f>
        <v>183539055.62059999</v>
      </c>
      <c r="F185" s="92"/>
      <c r="G185" s="93"/>
      <c r="H185" s="88"/>
      <c r="I185" s="90" t="s">
        <v>2627</v>
      </c>
      <c r="J185" s="164">
        <f>+SUM(M179:M183)</f>
        <v>2.01E-2</v>
      </c>
      <c r="K185" s="201" t="s">
        <v>2628</v>
      </c>
      <c r="L185" s="201"/>
      <c r="M185" s="94">
        <f>+J185*(SUM(K20:K35))</f>
        <v>91998379.500599995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4">
        <v>41962</v>
      </c>
      <c r="D193" s="5"/>
      <c r="E193" s="175">
        <v>1886</v>
      </c>
      <c r="F193" s="5"/>
      <c r="G193" s="5"/>
      <c r="H193" s="145" t="s">
        <v>2708</v>
      </c>
      <c r="J193" s="5"/>
      <c r="K193" s="125">
        <v>38740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2709</v>
      </c>
      <c r="J211" s="27" t="s">
        <v>2622</v>
      </c>
      <c r="K211" s="146" t="s">
        <v>2709</v>
      </c>
      <c r="L211" s="21"/>
      <c r="M211" s="21"/>
      <c r="N211" s="21"/>
      <c r="O211" s="8"/>
    </row>
    <row r="212" spans="1:15" x14ac:dyDescent="0.25">
      <c r="A212" s="9"/>
      <c r="B212" s="27" t="s">
        <v>2619</v>
      </c>
      <c r="C212" s="145" t="s">
        <v>2708</v>
      </c>
      <c r="D212" s="21"/>
      <c r="G212" s="27" t="s">
        <v>2621</v>
      </c>
      <c r="H212" s="146" t="s">
        <v>2710</v>
      </c>
      <c r="J212" s="27" t="s">
        <v>2623</v>
      </c>
      <c r="K212" s="145"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6:M160 G114:G121 L106:L107 G126:J160 L83:L90 G48:G90 B83:B90 G122:H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sheetPr codeName="Hoja2"/>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lucho</cp:lastModifiedBy>
  <cp:lastPrinted>2020-11-20T15:12:35Z</cp:lastPrinted>
  <dcterms:created xsi:type="dcterms:W3CDTF">2020-10-14T21:57:42Z</dcterms:created>
  <dcterms:modified xsi:type="dcterms:W3CDTF">2020-12-27T21:23:20Z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