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cuments\Manifestacion diciembre\META\"/>
    </mc:Choice>
  </mc:AlternateContent>
  <xr:revisionPtr revIDLastSave="0" documentId="13_ncr:1_{2501692E-8E98-489E-A9EF-5829A011FA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<sst xmlns="http://schemas.openxmlformats.org/spreadsheetml/2006/main" count="3580" uniqueCount="2737">
  <si>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</si>
  <si>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</si>
  <si>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</si>
  <si>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</si>
  <si>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</si>
  <si>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</si>
  <si>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</si>
  <si>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</si>
  <si>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</si>
  <si>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</si>
  <si>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</si>
  <si>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</si>
  <si>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</si>
  <si>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</si>
  <si>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</si>
  <si>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</si>
  <si>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</si>
  <si>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</si>
  <si>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</si>
  <si>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</si>
  <si>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</si>
  <si>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</si>
  <si>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</si>
  <si>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</si>
  <si>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</si>
  <si>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</si>
  <si>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</si>
  <si>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</si>
  <si>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</si>
  <si>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</si>
  <si>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</si>
  <si>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</si>
  <si>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</si>
  <si>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</si>
  <si>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</si>
  <si>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</si>
  <si>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</si>
  <si>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</si>
  <si>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</si>
  <si>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</si>
  <si>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</si>
  <si>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</si>
  <si>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</si>
  <si>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</si>
  <si>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</si>
  <si>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</si>
  <si>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</si>
  <si>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</si>
  <si>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</si>
  <si>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</si>
  <si>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</si>
  <si>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</si>
  <si>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</si>
  <si>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</si>
  <si>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</si>
  <si>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</si>
  <si>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</si>
  <si>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</si>
  <si>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</si>
  <si>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</si>
  <si>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</si>
  <si>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</si>
  <si>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</si>
  <si>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</si>
  <si>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</si>
  <si>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</si>
  <si>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</si>
  <si>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</si>
  <si>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</si>
  <si>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</si>
  <si>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</si>
  <si>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</si>
  <si>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</si>
  <si>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</si>
  <si>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</si>
  <si>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</si>
  <si>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</si>
  <si>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</si>
  <si>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</si>
  <si>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</si>
  <si>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</si>
  <si>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</si>
  <si>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</si>
  <si>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</si>
  <si>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</si>
  <si>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</si>
  <si>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</si>
  <si>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</si>
  <si>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</si>
  <si>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</si>
  <si>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</si>
  <si>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</si>
  <si>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</si>
  <si>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</si>
  <si>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</si>
  <si>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</si>
  <si>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</si>
  <si>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</si>
  <si>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</si>
  <si>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</si>
  <si>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</si>
  <si>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</si>
  <si>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</si>
  <si>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</si>
  <si>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</si>
  <si>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</si>
  <si>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</si>
  <si>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</si>
  <si>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</si>
  <si>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</si>
  <si>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</si>
  <si>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</si>
  <si>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</si>
  <si>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</si>
  <si>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</si>
  <si>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</si>
  <si>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</si>
  <si>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</si>
  <si>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</si>
  <si>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</si>
  <si>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</si>
  <si>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</si>
  <si>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</si>
  <si>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</si>
  <si>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</si>
  <si>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</si>
  <si>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</si>
  <si>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</si>
  <si>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</si>
  <si>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</si>
  <si>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</si>
  <si>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</si>
  <si>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</si>
  <si>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</si>
  <si>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</si>
  <si>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</si>
  <si>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</si>
  <si>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</si>
  <si>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</si>
  <si>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</si>
  <si>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</si>
  <si>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</si>
  <si>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</si>
  <si>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</si>
  <si>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</si>
  <si>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</si>
  <si>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</si>
  <si>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</si>
  <si>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</si>
  <si>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</si>
  <si>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</si>
  <si>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</si>
  <si>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</si>
  <si>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</si>
  <si>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</si>
  <si>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</si>
  <si>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</si>
  <si>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</si>
  <si>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</si>
  <si>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</si>
  <si>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</si>
  <si>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</si>
  <si>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</si>
  <si>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</si>
  <si>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</si>
  <si>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</si>
  <si>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</si>
  <si>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</si>
  <si>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</si>
  <si>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</si>
  <si>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</si>
  <si>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</si>
  <si>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</si>
  <si>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</si>
  <si>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</si>
  <si>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</si>
  <si>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</si>
  <si>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</si>
  <si>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</si>
  <si>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</si>
  <si>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</si>
  <si>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</si>
  <si>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</si>
  <si>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</si>
  <si>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</si>
  <si>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</si>
  <si>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</si>
  <si>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</si>
  <si>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</si>
  <si>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</si>
  <si>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</si>
  <si>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</si>
  <si>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</si>
  <si>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</si>
  <si>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</si>
  <si>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</si>
  <si>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</si>
  <si>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</si>
  <si>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</si>
  <si>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</si>
  <si>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</si>
  <si>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</si>
  <si>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</si>
  <si>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</si>
  <si>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</si>
  <si>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</si>
  <si>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</si>
  <si>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</si>
  <si>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</si>
  <si>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</si>
  <si>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</si>
  <si>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</si>
  <si>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</si>
  <si>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</si>
  <si>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</si>
  <si>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</si>
  <si>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</si>
  <si>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</si>
  <si>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</si>
  <si>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</si>
  <si>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</si>
  <si>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</si>
  <si>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</si>
  <si>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</si>
  <si>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</si>
  <si>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</si>
  <si>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</si>
  <si>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</si>
  <si>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</si>
  <si>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</si>
  <si>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</si>
  <si>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</si>
  <si>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</si>
  <si>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</si>
  <si>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</si>
  <si>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</si>
  <si>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</si>
  <si>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</si>
  <si>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</si>
  <si>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</si>
  <si>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</si>
  <si>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</si>
  <si>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</si>
  <si>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</si>
  <si>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</si>
  <si>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</si>
  <si>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</si>
  <si>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</si>
  <si>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</si>
  <si>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</si>
  <si>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</si>
  <si>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</si>
  <si>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</si>
  <si>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</si>
  <si>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</si>
  <si>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</si>
  <si>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</si>
  <si>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</si>
  <si>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</si>
  <si>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</si>
  <si>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</si>
  <si>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</si>
  <si>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</si>
  <si>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</si>
  <si>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</si>
  <si>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</si>
  <si>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</si>
  <si>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</si>
  <si>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</si>
  <si>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</si>
  <si>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</si>
  <si>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</si>
  <si>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</si>
  <si>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</si>
  <si>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</si>
  <si>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</si>
  <si>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</si>
  <si>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</si>
  <si>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</si>
  <si>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</si>
  <si>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</si>
  <si>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</si>
  <si>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</si>
  <si>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</si>
  <si>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</si>
  <si>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</si>
  <si>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</si>
  <si>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</si>
  <si>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</si>
  <si>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</si>
  <si>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</si>
  <si>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</si>
  <si>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</si>
  <si>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</si>
  <si>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</si>
  <si>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</si>
  <si>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</si>
  <si>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</si>
  <si>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</si>
  <si>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</si>
  <si>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</si>
  <si>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</si>
  <si>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</si>
  <si>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</si>
  <si>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</si>
  <si>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</si>
  <si>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</si>
  <si>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</si>
  <si>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</si>
  <si>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</si>
  <si>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</si>
  <si>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</si>
  <si>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</si>
  <si>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</si>
  <si>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</si>
  <si>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</si>
  <si>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</si>
  <si>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</si>
  <si>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</si>
  <si>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</si>
  <si>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</si>
  <si>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</si>
  <si>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</si>
  <si>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</si>
  <si>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</si>
  <si>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</si>
  <si>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</si>
  <si>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</si>
  <si>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</si>
  <si>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</si>
  <si>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</si>
  <si>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</si>
  <si>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</si>
  <si>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</si>
  <si>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</si>
  <si>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</si>
  <si>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</si>
  <si>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</si>
  <si>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</si>
  <si>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</si>
  <si>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</si>
  <si>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</si>
  <si>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</si>
  <si>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</si>
  <si>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</si>
  <si>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</si>
  <si>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</si>
  <si>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</si>
  <si>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</si>
  <si>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</si>
  <si>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</si>
  <si>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</si>
  <si>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</si>
  <si>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</si>
  <si>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</si>
  <si>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</si>
  <si>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</si>
  <si>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</si>
  <si>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</si>
  <si>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</si>
  <si>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</si>
  <si>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</si>
  <si>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</si>
  <si>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</si>
  <si>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</si>
  <si>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</si>
  <si>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</si>
  <si>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</si>
  <si>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</si>
  <si>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</si>
  <si>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</si>
  <si>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</si>
  <si>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</si>
  <si>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</si>
  <si>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</si>
  <si>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</si>
  <si>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</si>
  <si>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</si>
  <si>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</si>
  <si>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</si>
  <si>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</si>
  <si>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</si>
  <si>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</si>
  <si>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</si>
  <si>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</si>
  <si>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</si>
  <si>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</si>
  <si>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</si>
  <si>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</si>
  <si>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</si>
  <si>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</si>
  <si>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</si>
  <si>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</si>
  <si>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</si>
  <si>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</si>
  <si>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</si>
  <si>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</si>
  <si>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</si>
  <si>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</si>
  <si>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</si>
  <si>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</si>
  <si>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</si>
  <si>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</si>
  <si>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</si>
  <si>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</si>
  <si>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</si>
  <si>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</si>
  <si>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</si>
  <si>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</si>
  <si>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</si>
  <si>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</si>
  <si>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</si>
  <si>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</si>
  <si>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</si>
  <si>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</si>
  <si>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</si>
  <si>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</si>
  <si>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</si>
  <si>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</si>
  <si>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</si>
  <si>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</si>
  <si>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</si>
  <si>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</si>
  <si>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</si>
  <si>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</si>
  <si>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</si>
  <si>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</si>
  <si>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</si>
  <si>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</si>
  <si>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</si>
  <si>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</si>
  <si>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</si>
  <si>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</si>
  <si>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</si>
  <si>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</si>
  <si>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</si>
  <si>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</si>
  <si>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</si>
  <si>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</si>
  <si>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</si>
  <si>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</si>
  <si>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</si>
  <si>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</si>
  <si>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</si>
  <si>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</si>
  <si>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</si>
  <si>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</si>
  <si>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</si>
  <si>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</si>
  <si>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</si>
  <si>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</si>
  <si>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</si>
  <si>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</si>
  <si>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</si>
  <si>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</si>
  <si>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</si>
  <si>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</si>
  <si>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</si>
  <si>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</si>
  <si>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</si>
  <si>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</si>
  <si>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</si>
  <si>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</si>
  <si>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</si>
  <si>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</si>
  <si>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</si>
  <si>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</si>
  <si>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</si>
  <si>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</si>
  <si>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</si>
  <si>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</si>
  <si>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</si>
  <si>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</si>
  <si>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</si>
  <si>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</si>
  <si>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</si>
  <si>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</si>
  <si>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</si>
  <si>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</si>
  <si>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</si>
  <si>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</si>
  <si>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</si>
  <si>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</si>
  <si>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</si>
  <si>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</si>
  <si>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</si>
  <si>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</si>
  <si>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</si>
  <si>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</si>
  <si>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</si>
  <si>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</si>
  <si>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</si>
  <si>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</si>
  <si>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</si>
  <si>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</si>
  <si>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</si>
  <si>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</si>
  <si>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</si>
  <si>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</si>
  <si>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</si>
  <si>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</si>
  <si>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</si>
  <si>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</si>
  <si>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</si>
  <si>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</si>
  <si>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</si>
  <si>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</si>
  <si>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</si>
  <si>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</si>
  <si>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</si>
  <si>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</si>
  <si>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</si>
  <si>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</si>
  <si>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</si>
  <si>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</si>
  <si>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</si>
  <si>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</si>
  <si>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</si>
  <si>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</si>
  <si>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</si>
  <si>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</si>
  <si>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</si>
  <si>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</si>
  <si>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</si>
  <si>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</si>
  <si>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</si>
  <si>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</si>
  <si>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</si>
  <si>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</si>
  <si>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</si>
  <si>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</si>
  <si>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</si>
  <si>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</si>
  <si>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</si>
  <si>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</si>
  <si>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</si>
  <si>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</si>
  <si>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</si>
  <si>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</si>
  <si>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</si>
  <si>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</si>
  <si>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</si>
  <si>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</si>
  <si>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</si>
  <si>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</si>
  <si>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</si>
  <si>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</si>
  <si>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</si>
  <si>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</si>
  <si>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</si>
  <si>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</si>
  <si>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</si>
  <si>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</si>
  <si>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</si>
  <si>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</si>
  <si>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</si>
  <si>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</si>
  <si>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</si>
  <si>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</si>
  <si>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</si>
  <si>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</si>
  <si>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</si>
  <si>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</si>
  <si>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</si>
  <si>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</si>
  <si>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</si>
  <si>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</si>
  <si>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</si>
  <si>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</si>
  <si>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</si>
  <si>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</si>
  <si>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</si>
  <si>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</si>
  <si>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</si>
  <si>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</si>
  <si>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</si>
  <si>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</si>
  <si>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</si>
  <si>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</si>
  <si>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</si>
  <si>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</si>
  <si>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</si>
  <si>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</si>
  <si>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</si>
  <si>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</si>
  <si>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</si>
  <si>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</si>
  <si>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</si>
  <si>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</si>
  <si>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</si>
  <si>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</si>
  <si>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</si>
  <si>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</si>
  <si>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</si>
  <si>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</si>
  <si>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</si>
  <si>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</si>
  <si>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</si>
  <si>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</si>
  <si>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</si>
  <si>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</si>
  <si>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</si>
  <si>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</si>
  <si>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</si>
  <si>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</si>
  <si>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</si>
  <si>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</si>
  <si>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</si>
  <si>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</si>
  <si>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</si>
  <si>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</si>
  <si>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</si>
  <si>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</si>
  <si>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</si>
  <si>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</si>
  <si>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</si>
  <si>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</si>
  <si>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</si>
  <si>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</si>
  <si>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</si>
  <si>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</si>
  <si>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</si>
  <si>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</si>
  <si>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</si>
  <si>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</si>
  <si>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</si>
  <si>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</si>
  <si>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</si>
  <si>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</si>
  <si>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</si>
  <si>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</si>
  <si>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</si>
  <si>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</si>
  <si>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</si>
  <si>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</si>
  <si>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</si>
  <si>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</si>
  <si>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</si>
  <si>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</si>
  <si>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</si>
  <si>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</si>
  <si>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</si>
  <si>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</si>
  <si>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</si>
  <si>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</si>
  <si>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</si>
  <si>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</si>
  <si>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</si>
  <si>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</si>
  <si>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</si>
  <si>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</si>
  <si>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</si>
  <si>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</si>
  <si>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</si>
  <si>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</si>
  <si>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</si>
  <si>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</si>
  <si>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</si>
  <si>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</si>
  <si>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</si>
  <si>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</si>
  <si>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</si>
  <si>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</si>
  <si>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</si>
  <si>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</si>
  <si>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</si>
  <si>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</si>
  <si>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</si>
  <si>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</si>
  <si>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</si>
  <si>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</si>
  <si>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</si>
  <si>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</si>
  <si>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</si>
  <si>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</si>
  <si>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</si>
  <si>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</si>
  <si>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</si>
  <si>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</si>
  <si>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</si>
  <si>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</si>
  <si>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</si>
  <si>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</si>
  <si>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</si>
  <si>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</si>
  <si>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</si>
  <si>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</si>
  <si>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</si>
  <si>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</si>
  <si>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</si>
  <si>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</si>
  <si>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</si>
  <si>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</si>
  <si>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</si>
  <si>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</si>
  <si>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</si>
  <si>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</si>
  <si>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</si>
  <si>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</si>
  <si>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</si>
  <si>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</si>
  <si>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</si>
  <si>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</si>
  <si>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</si>
  <si>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</si>
  <si>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</si>
  <si>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</si>
  <si>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</si>
  <si>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</si>
  <si>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</si>
  <si>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</si>
  <si>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</si>
  <si>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</si>
  <si>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</si>
  <si>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</si>
  <si>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</si>
  <si>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</si>
  <si>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</si>
  <si>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</si>
  <si>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</si>
  <si>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</si>
  <si>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</si>
  <si>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</si>
  <si>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</si>
  <si>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</si>
  <si>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</si>
  <si>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</si>
  <si>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</si>
  <si>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</si>
  <si>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</si>
  <si>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</si>
  <si>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</si>
  <si>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</si>
  <si>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</si>
  <si>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</si>
  <si>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</si>
  <si>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</si>
  <si>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</si>
  <si>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</si>
  <si>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</si>
  <si>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</si>
  <si>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</si>
  <si>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</si>
  <si>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</si>
  <si>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</si>
  <si>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</si>
  <si>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</si>
  <si>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</si>
  <si>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</si>
  <si>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</si>
  <si>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</si>
  <si>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</si>
  <si>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</si>
  <si>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</si>
  <si>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</si>
  <si>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</si>
  <si>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</si>
  <si>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</si>
  <si>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</si>
  <si>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</si>
  <si>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</si>
  <si>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</si>
  <si>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</si>
  <si>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</si>
  <si>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</si>
  <si>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</si>
  <si>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</si>
  <si>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</si>
  <si>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</si>
  <si>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</si>
  <si>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</si>
  <si>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</si>
  <si>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</si>
  <si>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</si>
  <si>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</si>
  <si>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</si>
  <si>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</si>
  <si>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</si>
  <si>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</si>
  <si>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</si>
  <si>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</si>
  <si>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</si>
  <si>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</si>
  <si>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</si>
  <si>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</si>
  <si>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</si>
  <si>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</si>
  <si>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</si>
  <si>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</si>
  <si>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</si>
  <si>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</si>
  <si>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</si>
  <si>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</si>
  <si>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</si>
  <si>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</si>
  <si>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</si>
  <si>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</si>
  <si>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</si>
  <si>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</si>
  <si>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</si>
  <si>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</si>
  <si>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</si>
  <si>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</si>
  <si>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</si>
  <si>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</si>
  <si>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</si>
  <si>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</si>
  <si>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</si>
  <si>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</si>
  <si>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</si>
  <si>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</si>
  <si>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</si>
  <si>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</si>
  <si>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</si>
  <si>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</si>
  <si>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</si>
  <si>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</si>
  <si>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</si>
  <si>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</si>
  <si>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</si>
  <si>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</si>
  <si>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</si>
  <si>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</si>
  <si>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</si>
  <si>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</si>
  <si>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</si>
  <si>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</si>
  <si>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</si>
  <si>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</si>
  <si>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</si>
  <si>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</si>
  <si>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</si>
  <si>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</si>
  <si>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</si>
  <si>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</si>
  <si>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</si>
  <si>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</si>
  <si>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</si>
  <si>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</si>
  <si>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</si>
  <si>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</si>
  <si>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</si>
  <si>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</si>
  <si>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</si>
  <si>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</si>
  <si>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</si>
  <si>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</si>
  <si>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</si>
  <si>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</si>
  <si>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</si>
  <si>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</si>
  <si>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</si>
  <si>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</si>
  <si>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</si>
  <si>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</si>
  <si>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</si>
  <si>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</si>
  <si>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</si>
  <si>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</si>
  <si>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</si>
  <si>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</si>
  <si>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</si>
  <si>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</si>
  <si>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</si>
  <si>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</si>
  <si>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</si>
  <si>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</si>
  <si>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</si>
  <si>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</si>
  <si>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</si>
  <si>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</si>
  <si>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</si>
  <si>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</si>
  <si>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</si>
  <si>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</si>
  <si>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</si>
  <si>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</si>
  <si>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</si>
  <si>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</si>
  <si>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</si>
  <si>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</si>
  <si>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</si>
  <si>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</si>
  <si>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</si>
  <si>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</si>
  <si>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</si>
  <si>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</si>
  <si>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</si>
  <si>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</si>
  <si>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</si>
  <si>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</si>
  <si>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</si>
  <si>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</si>
  <si>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</si>
  <si>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</si>
  <si>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</si>
  <si>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</si>
  <si>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</si>
  <si>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</si>
  <si>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</si>
  <si>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</si>
  <si>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</si>
  <si>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</si>
  <si>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</si>
  <si>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</si>
  <si>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</si>
  <si>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</si>
  <si>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</si>
  <si>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</si>
  <si>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</si>
  <si>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</si>
  <si>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</si>
  <si>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</si>
  <si>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</si>
  <si>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</si>
  <si>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</si>
  <si>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</si>
  <si>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</si>
  <si>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</si>
  <si>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</si>
  <si>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</si>
  <si>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</si>
  <si>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</si>
  <si>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</si>
  <si>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</si>
  <si>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</si>
  <si>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</si>
  <si>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</si>
  <si>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</si>
  <si>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</si>
  <si>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</si>
  <si>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</si>
  <si>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</si>
  <si>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</si>
  <si>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</si>
  <si>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</si>
  <si>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</si>
  <si>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</si>
  <si>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</si>
  <si>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</si>
  <si>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</si>
  <si>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</si>
  <si>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</si>
  <si>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</si>
  <si>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</si>
  <si>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</si>
  <si>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</si>
  <si>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</si>
  <si>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</si>
  <si>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</si>
  <si>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</si>
  <si>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</si>
  <si>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</si>
  <si>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</si>
  <si>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</si>
  <si>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</si>
  <si>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</si>
  <si>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</si>
  <si>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</si>
  <si>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</si>
  <si>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</si>
  <si>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</si>
  <si>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</si>
  <si>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</si>
  <si>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</si>
  <si>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</si>
  <si>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</si>
  <si>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</si>
  <si>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</si>
  <si>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</si>
  <si>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</si>
  <si>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</si>
  <si>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</si>
  <si>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</si>
  <si>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</si>
  <si>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</si>
  <si>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</si>
  <si>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</si>
  <si>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</si>
  <si>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</si>
  <si>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</si>
  <si>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</si>
  <si>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</si>
  <si>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</si>
  <si>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</si>
  <si>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</si>
  <si>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</si>
  <si>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</si>
  <si>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</si>
  <si>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</si>
  <si>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</si>
  <si>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</si>
  <si>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</si>
  <si>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</si>
  <si>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</si>
  <si>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</si>
  <si>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</si>
  <si>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</si>
  <si>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</si>
  <si>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</si>
  <si>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</si>
  <si>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</si>
  <si>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</si>
  <si>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</si>
  <si>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</si>
  <si>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</si>
  <si>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</si>
  <si>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</si>
  <si>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</si>
  <si>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</si>
  <si>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</si>
  <si>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</si>
  <si>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</si>
  <si>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</si>
  <si>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</si>
  <si>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</si>
  <si>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</si>
  <si>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</si>
  <si>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</si>
  <si>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</si>
  <si>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</si>
  <si>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</si>
  <si>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</si>
  <si>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</si>
  <si>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</si>
  <si>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</si>
  <si>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</si>
  <si>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</si>
  <si>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</si>
  <si>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</si>
  <si>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</si>
  <si>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</si>
  <si>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</si>
  <si>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</si>
  <si>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</si>
  <si>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</si>
  <si>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</si>
  <si>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</si>
  <si>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</si>
  <si>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</si>
  <si>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</si>
  <si>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</si>
  <si>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</si>
  <si>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</si>
  <si>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</si>
  <si>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</si>
  <si>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</si>
  <si>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</si>
  <si>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</si>
  <si>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</si>
  <si>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</si>
  <si>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</si>
  <si>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</si>
  <si>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</si>
  <si>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</si>
  <si>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</si>
  <si>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</si>
  <si>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</si>
  <si>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</si>
  <si>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</si>
  <si>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</si>
  <si>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</si>
  <si>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</si>
  <si>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</si>
  <si>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</si>
  <si>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</si>
  <si>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</si>
  <si>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</si>
  <si>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</si>
  <si>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</si>
  <si>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</si>
  <si>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</si>
  <si>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</si>
  <si>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</si>
  <si>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</si>
  <si>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</si>
  <si>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</si>
  <si>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</si>
  <si>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</si>
  <si>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</si>
  <si>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</si>
  <si>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</si>
  <si>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</si>
  <si>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</si>
  <si>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</si>
  <si>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</si>
  <si>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</si>
  <si>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</si>
  <si>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</si>
  <si>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</si>
  <si>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</si>
  <si>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</si>
  <si>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</si>
  <si>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</si>
  <si>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</si>
  <si>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</si>
  <si>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</si>
  <si>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</si>
  <si>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</si>
  <si>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</si>
  <si>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</si>
  <si>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</si>
  <si>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</si>
  <si>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</si>
  <si>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</si>
  <si>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</si>
  <si>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</si>
  <si>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</si>
  <si>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</si>
  <si>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</si>
  <si>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</si>
  <si>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</si>
  <si>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</si>
  <si>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</si>
  <si>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</si>
  <si>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</si>
  <si>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</si>
  <si>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</si>
  <si>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</si>
  <si>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</si>
  <si>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</si>
  <si>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</si>
  <si>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</si>
  <si>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</si>
  <si>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</si>
  <si>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</si>
  <si>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</si>
  <si>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</si>
  <si>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</si>
  <si>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</si>
  <si>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</si>
  <si>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</si>
  <si>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</si>
  <si>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</si>
  <si>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</si>
  <si>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</si>
  <si>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</si>
  <si>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</si>
  <si>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</si>
  <si>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</si>
  <si>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</si>
  <si>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</si>
  <si>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</si>
  <si>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</si>
  <si>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</si>
  <si>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</si>
  <si>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</si>
  <si>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</si>
  <si>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</si>
  <si>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</si>
  <si>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</si>
  <si>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</si>
  <si>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</si>
  <si>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</si>
  <si>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</si>
  <si>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</si>
  <si>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</si>
  <si>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</si>
  <si>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</si>
  <si>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</si>
  <si>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</si>
  <si>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</si>
  <si>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</si>
  <si>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</si>
  <si>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</si>
  <si>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</si>
  <si>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</si>
  <si>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</si>
  <si>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</si>
  <si>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</si>
  <si>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</si>
  <si>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</si>
  <si>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</si>
  <si>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</si>
  <si>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</si>
  <si>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</si>
  <si>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</si>
  <si>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</si>
  <si>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</si>
  <si>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</si>
  <si>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</si>
  <si>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</si>
  <si>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</si>
  <si>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</si>
  <si>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</si>
  <si>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</si>
  <si>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</si>
  <si>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</si>
  <si>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</si>
  <si>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</si>
  <si>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</si>
  <si>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</si>
  <si>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</si>
  <si>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</si>
  <si>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</si>
  <si>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</si>
  <si>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</si>
  <si>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</si>
  <si>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</si>
  <si>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</si>
  <si>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</si>
  <si>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</si>
  <si>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</si>
  <si>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</si>
  <si>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</si>
  <si>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</si>
  <si>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</si>
  <si>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</si>
  <si>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</si>
  <si>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</si>
  <si>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</si>
  <si>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</si>
  <si>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</si>
  <si>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</si>
  <si>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</si>
  <si>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</si>
  <si>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</si>
  <si>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</si>
  <si>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</si>
  <si>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</si>
  <si>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</si>
  <si>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</si>
  <si>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</si>
  <si>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</si>
  <si>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</si>
  <si>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</si>
  <si>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</si>
  <si>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</si>
  <si>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</si>
  <si>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</si>
  <si>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</si>
  <si>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</si>
  <si>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</si>
  <si>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</si>
  <si>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</si>
  <si>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</si>
  <si>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</si>
  <si>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</si>
  <si>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</si>
  <si>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</si>
  <si>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</si>
  <si>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</si>
  <si>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</si>
  <si>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</si>
  <si>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</si>
  <si>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</si>
  <si>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</si>
  <si>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</si>
  <si>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</si>
  <si>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</si>
  <si>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</si>
  <si>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</si>
  <si>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</si>
  <si>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</si>
  <si>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</si>
  <si>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</si>
  <si>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</si>
  <si>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</si>
  <si>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</si>
  <si>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</si>
  <si>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</si>
  <si>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</si>
  <si>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</si>
  <si>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</si>
  <si>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</si>
  <si>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</si>
  <si>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</si>
  <si>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</si>
  <si>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</si>
  <si>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</si>
  <si>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</si>
  <si>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</si>
  <si>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</si>
  <si>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</si>
  <si>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</si>
  <si>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</si>
  <si>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</si>
  <si>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</si>
  <si>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</si>
  <si>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</si>
  <si>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</si>
  <si>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</si>
  <si>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</si>
  <si>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</si>
  <si>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</si>
  <si>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</si>
  <si>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</si>
  <si>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</si>
  <si>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</si>
  <si>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</si>
  <si>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</si>
  <si>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</si>
  <si>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</si>
  <si>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</si>
  <si>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</si>
  <si>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</si>
  <si>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</si>
  <si>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</si>
  <si>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</si>
  <si>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</si>
  <si>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</si>
  <si>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</si>
  <si>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</si>
  <si>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</si>
  <si>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</si>
  <si>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</si>
  <si>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</si>
  <si>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</si>
  <si>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</si>
  <si>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</si>
  <si>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</si>
  <si>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</si>
  <si>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</si>
  <si>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</si>
  <si>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</si>
  <si>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</si>
  <si>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</si>
  <si>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</si>
  <si>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</si>
  <si>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</si>
  <si>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</si>
  <si>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</si>
  <si>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</si>
  <si>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</si>
  <si>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</si>
  <si>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</si>
  <si>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</si>
  <si>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</si>
  <si>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</si>
  <si>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</si>
  <si>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</si>
  <si>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</si>
  <si>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</si>
  <si>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</si>
  <si>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</si>
  <si>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</si>
  <si>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</si>
  <si>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</si>
  <si>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</si>
  <si>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</si>
  <si>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</si>
  <si>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</si>
  <si>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</si>
  <si>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</si>
  <si>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</si>
  <si>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</si>
  <si>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</si>
  <si>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</si>
  <si>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</si>
  <si>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</si>
  <si>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</si>
  <si>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</si>
  <si>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</si>
  <si>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</si>
  <si>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</si>
  <si>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</si>
  <si>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</si>
  <si>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</si>
  <si>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</si>
  <si>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</si>
  <si>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</si>
  <si>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</si>
  <si>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</si>
  <si>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</si>
  <si>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</si>
  <si>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</si>
  <si>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</si>
  <si>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</si>
  <si>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</si>
  <si>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</si>
  <si>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</si>
  <si>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</si>
  <si>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</si>
  <si>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</si>
  <si>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</si>
  <si>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</si>
  <si>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</si>
  <si>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</si>
  <si>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</si>
  <si>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</si>
  <si>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</si>
  <si>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</si>
  <si>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</si>
  <si>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</si>
  <si>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</si>
  <si>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</si>
  <si>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</si>
  <si>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</si>
  <si>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</si>
  <si>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</si>
  <si>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</si>
  <si>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</si>
  <si>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</si>
  <si>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</si>
  <si>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</si>
  <si>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</si>
  <si>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</si>
  <si>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</si>
  <si>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</si>
  <si>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</si>
  <si>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</si>
  <si>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</si>
  <si>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</si>
  <si>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</si>
  <si>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</si>
  <si>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</si>
  <si>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</si>
  <si>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</si>
  <si>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</si>
  <si>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</si>
  <si>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</si>
  <si>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</si>
  <si>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</si>
  <si>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</si>
  <si>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</si>
  <si>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</si>
  <si>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</si>
  <si>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</si>
  <si>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</si>
  <si>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</si>
  <si>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</si>
  <si>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</si>
  <si>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</si>
  <si>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</si>
  <si>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</si>
  <si>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</si>
  <si>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</si>
  <si>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</si>
  <si>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</si>
  <si>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</si>
  <si>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</si>
  <si>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</si>
  <si>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</si>
  <si>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</si>
  <si>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</si>
  <si>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</si>
  <si>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</si>
  <si>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</si>
  <si>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</si>
  <si>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</si>
  <si>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</si>
  <si>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</si>
  <si>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</si>
  <si>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</si>
  <si>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</si>
  <si>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</si>
  <si>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</si>
  <si>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</si>
  <si>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</si>
  <si>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</si>
  <si>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</si>
  <si>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</si>
  <si>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</si>
  <si>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</si>
  <si>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</si>
  <si>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</si>
  <si>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</si>
  <si>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</si>
  <si>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</si>
  <si>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</si>
  <si>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</si>
  <si>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</si>
  <si>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</si>
  <si>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</si>
  <si>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</si>
  <si>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</si>
  <si>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</si>
  <si>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</si>
  <si>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</si>
  <si>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</si>
  <si>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</si>
  <si>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</si>
  <si>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</si>
  <si>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</si>
  <si>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</si>
  <si>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</si>
  <si>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</si>
  <si>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</si>
  <si>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</si>
  <si>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</si>
  <si>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</si>
  <si>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</si>
  <si>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</si>
  <si>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</si>
  <si>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</si>
  <si>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</si>
  <si>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</si>
  <si>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</si>
  <si>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</si>
  <si>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</si>
  <si>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</si>
  <si>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</si>
  <si>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</si>
  <si>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</si>
  <si>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</si>
  <si>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</si>
  <si>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</si>
  <si>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</si>
  <si>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</si>
  <si>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</si>
  <si>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</si>
  <si>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</si>
  <si>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</si>
  <si>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</si>
  <si>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</si>
  <si>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</si>
  <si>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</si>
  <si>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</si>
  <si>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</si>
  <si>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</si>
  <si>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</si>
  <si>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</si>
  <si>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</si>
  <si>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</si>
  <si>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</si>
  <si>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</si>
  <si>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</si>
  <si>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</si>
  <si>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</si>
  <si>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</si>
  <si>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</si>
  <si>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</si>
  <si>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</si>
  <si>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</si>
  <si>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</si>
  <si>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</si>
  <si>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</si>
  <si>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</si>
  <si>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</si>
  <si>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</si>
  <si>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</si>
  <si>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</si>
  <si>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</si>
  <si>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</si>
  <si>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</si>
  <si>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</si>
  <si>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</si>
  <si>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</si>
  <si>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</si>
  <si>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</si>
  <si>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</si>
  <si>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</si>
  <si>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</si>
  <si>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</si>
  <si>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</si>
  <si>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</si>
  <si>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</si>
  <si>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</si>
  <si>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</si>
  <si>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</si>
  <si>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</si>
  <si>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</si>
  <si>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</si>
  <si>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</si>
  <si>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</si>
  <si>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</si>
  <si>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</si>
  <si>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</si>
  <si>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</si>
  <si>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</si>
  <si>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</si>
  <si>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</si>
  <si>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</si>
  <si>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</si>
  <si>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</si>
  <si>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</si>
  <si>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</si>
  <si>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</si>
  <si>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</si>
  <si>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</si>
  <si>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</si>
  <si>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</si>
  <si>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</si>
  <si>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</si>
  <si>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</si>
  <si>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</si>
  <si>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</si>
  <si>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</si>
  <si>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</si>
  <si>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</si>
  <si>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</si>
  <si>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</si>
  <si>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</si>
  <si>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</si>
  <si>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</si>
  <si>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</si>
  <si>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</si>
  <si>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</si>
  <si>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</si>
  <si>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</si>
  <si>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</si>
  <si>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</si>
  <si>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</si>
  <si>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</si>
  <si>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</si>
  <si>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</si>
  <si>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</si>
  <si>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</si>
  <si>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</si>
  <si>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</si>
  <si>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</si>
  <si>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</si>
  <si>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</si>
  <si>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</si>
  <si>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</si>
  <si>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</si>
  <si>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</si>
  <si>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</si>
  <si>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</si>
  <si>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</si>
  <si>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</si>
  <si>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</si>
  <si>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</si>
  <si>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</si>
  <si>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</si>
  <si>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</si>
  <si>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</si>
  <si>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</si>
  <si>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</si>
  <si>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</si>
  <si>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</si>
  <si>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</si>
  <si>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</si>
  <si>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</si>
  <si>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</si>
  <si>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</si>
  <si>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</si>
  <si>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</si>
  <si>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</si>
  <si>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</si>
  <si>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</si>
  <si>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</si>
  <si>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</si>
  <si>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</si>
  <si>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</si>
  <si>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</si>
  <si>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</si>
  <si>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</si>
  <si>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</si>
  <si>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</si>
  <si>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</si>
  <si>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</si>
  <si>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</si>
  <si>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</si>
  <si>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</si>
  <si>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</si>
  <si>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</si>
  <si>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</si>
  <si>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</si>
  <si>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</si>
  <si>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</si>
  <si>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</si>
  <si>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</si>
  <si>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</si>
  <si>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</si>
  <si>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</si>
  <si>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</si>
  <si>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</si>
  <si>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</si>
  <si>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</si>
  <si>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</si>
  <si>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</si>
  <si>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</si>
  <si>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</si>
  <si>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</si>
  <si>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</si>
  <si>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</si>
  <si>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</si>
  <si>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</si>
  <si>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</si>
  <si>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</si>
  <si>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</si>
  <si>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</si>
  <si>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</si>
  <si>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</si>
  <si>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</si>
  <si>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</si>
  <si>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</si>
  <si>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</si>
  <si>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</si>
  <si>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</si>
  <si>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</si>
  <si>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</si>
  <si>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</si>
  <si>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</si>
  <si>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</si>
  <si>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</si>
  <si>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</si>
  <si>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</si>
  <si>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</si>
  <si>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</si>
  <si>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</si>
  <si>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</si>
  <si>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</si>
  <si>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</si>
  <si>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</si>
  <si>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</si>
  <si>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</si>
  <si>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</si>
  <si>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</si>
  <si>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</si>
  <si>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</si>
  <si>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</si>
  <si>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</si>
  <si>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</si>
  <si>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</si>
  <si>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</si>
  <si>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</si>
  <si>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</si>
  <si>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</si>
  <si>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</si>
  <si>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</si>
  <si>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</si>
  <si>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</si>
  <si>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</si>
  <si>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</si>
  <si>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</si>
  <si>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</si>
  <si>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</si>
  <si>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</si>
  <si>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</si>
  <si>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</si>
  <si>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</si>
  <si>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</si>
  <si>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</si>
  <si>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</si>
  <si>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</si>
  <si>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</si>
  <si>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</si>
  <si>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</si>
  <si>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</si>
  <si>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</si>
  <si>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</si>
  <si>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</si>
  <si>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</si>
  <si>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</si>
  <si>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</si>
  <si>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</si>
  <si>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</si>
  <si>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</si>
  <si>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</si>
  <si>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</si>
  <si>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</si>
  <si>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</si>
  <si>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</si>
  <si>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</si>
  <si>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</si>
  <si>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</si>
  <si>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</si>
  <si>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</si>
  <si>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</si>
  <si>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</si>
  <si>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</si>
  <si>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</si>
  <si>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</si>
  <si>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</si>
  <si>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</si>
  <si>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</si>
  <si>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</si>
  <si>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</si>
  <si>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</si>
  <si>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</si>
  <si>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</si>
  <si>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</si>
  <si>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</si>
  <si>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</si>
  <si>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</si>
  <si>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</si>
  <si>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</si>
  <si>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</si>
  <si>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</si>
  <si>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</si>
  <si>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</si>
  <si>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</si>
  <si>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</si>
  <si>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</si>
  <si>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</si>
  <si>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</si>
  <si>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</si>
  <si>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</si>
  <si>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</si>
  <si>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</si>
  <si>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</si>
  <si>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</si>
  <si>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</si>
  <si>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</si>
  <si>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</si>
  <si>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</si>
  <si>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</si>
  <si>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</si>
  <si>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</si>
  <si>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</si>
  <si>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</si>
  <si>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</si>
  <si>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</si>
  <si>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</si>
  <si>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</si>
  <si>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</si>
  <si>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</si>
  <si>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</si>
  <si>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</si>
  <si>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</si>
  <si>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</si>
  <si>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</si>
  <si>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</si>
  <si>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</si>
  <si>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</si>
  <si>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</si>
  <si>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</si>
  <si>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</si>
  <si>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</si>
  <si>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</si>
  <si>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</si>
  <si>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</si>
  <si>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</si>
  <si>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</si>
  <si>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</si>
  <si>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</si>
  <si>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</si>
  <si>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</si>
  <si>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</si>
  <si>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</si>
  <si>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</si>
  <si>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</si>
  <si>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</si>
  <si>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</si>
  <si>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</si>
  <si>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</si>
  <si>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</si>
  <si>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</si>
  <si>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</si>
  <si>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</si>
  <si>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</si>
  <si>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</si>
  <si>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</si>
  <si>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</si>
  <si>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</si>
  <si>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</si>
  <si>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</si>
  <si>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</si>
  <si>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</si>
  <si>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</si>
  <si>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</si>
  <si>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</si>
  <si>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</si>
  <si>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</si>
  <si>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</si>
  <si>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</si>
  <si>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</si>
  <si>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</si>
  <si>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</si>
  <si>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</si>
  <si>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</si>
  <si>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</si>
  <si>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</si>
  <si>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</si>
  <si>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</si>
  <si>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</si>
  <si>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</si>
  <si>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</si>
  <si>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</si>
  <si>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</si>
  <si>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</si>
  <si>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</si>
  <si>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</si>
  <si>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</si>
  <si>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</si>
  <si>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</si>
  <si>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</si>
  <si>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</si>
  <si>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</si>
  <si>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</si>
  <si>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</si>
  <si>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</si>
  <si>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</si>
  <si>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</si>
  <si>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</si>
  <si>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</si>
  <si>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</si>
  <si>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</si>
  <si>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</si>
  <si>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</si>
  <si>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</si>
  <si>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</si>
  <si>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</si>
  <si>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</si>
  <si>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</si>
  <si>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</si>
  <si>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</si>
  <si>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</si>
  <si>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</si>
  <si>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</si>
  <si>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</si>
  <si>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</si>
  <si>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</si>
  <si>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</si>
  <si>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</si>
  <si>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</si>
  <si>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</si>
  <si>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</si>
  <si>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</si>
  <si>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</si>
  <si>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</si>
  <si>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</si>
  <si>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</si>
  <si>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</si>
  <si>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</si>
  <si>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</si>
  <si>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</si>
  <si>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</si>
  <si>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</si>
  <si>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</si>
  <si>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</si>
  <si>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</si>
  <si>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</si>
  <si>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</si>
  <si>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</si>
  <si>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</si>
  <si>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</si>
  <si>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</si>
  <si>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</si>
  <si>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</si>
  <si>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</si>
  <si>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</si>
  <si>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</si>
  <si>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</si>
  <si>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</si>
  <si>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</si>
  <si>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</si>
  <si>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</si>
  <si>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</si>
  <si>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</si>
  <si>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</si>
  <si>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</si>
  <si>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</si>
  <si>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</si>
  <si>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</si>
  <si>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</si>
  <si>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</si>
  <si>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</si>
  <si>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</si>
  <si>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</si>
  <si>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</si>
  <si>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</si>
  <si>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</si>
  <si>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</si>
  <si>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</si>
  <si>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</si>
  <si>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</si>
  <si>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</si>
  <si>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</si>
  <si>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</si>
  <si>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</si>
  <si>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</si>
  <si>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</si>
  <si>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</si>
  <si>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</si>
  <si>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</si>
  <si>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</si>
  <si>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</si>
  <si>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</si>
  <si>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</si>
  <si>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</si>
  <si>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</si>
  <si>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</si>
  <si>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</si>
  <si>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</si>
  <si>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</si>
  <si>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</si>
  <si>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</si>
  <si>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</si>
  <si>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</si>
  <si>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</si>
  <si>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</si>
  <si>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</si>
  <si>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</si>
  <si>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</si>
  <si>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</si>
  <si>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</si>
  <si>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</si>
  <si>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</si>
  <si>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</si>
  <si>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</si>
  <si>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</si>
  <si>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</si>
  <si>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</si>
  <si>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</si>
  <si>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</si>
  <si>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</si>
  <si>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</si>
  <si>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</si>
  <si>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</si>
  <si>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</si>
  <si>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</si>
  <si>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</si>
  <si>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</si>
  <si>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</si>
  <si>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</si>
  <si>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</si>
  <si>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</si>
  <si>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</si>
  <si>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</si>
  <si>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</si>
  <si>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</si>
  <si>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</si>
  <si>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</si>
  <si>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</si>
  <si>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</si>
  <si>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</si>
  <si>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</si>
  <si>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</si>
  <si>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</si>
  <si>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</si>
  <si>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</si>
  <si>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</si>
  <si>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</si>
  <si>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</si>
  <si>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</si>
  <si>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</si>
  <si>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</si>
  <si>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</si>
  <si>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</si>
  <si>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</si>
  <si>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</si>
  <si>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</si>
  <si>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</si>
  <si>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</si>
  <si>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</si>
  <si>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</si>
  <si>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</si>
  <si>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</si>
  <si>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</si>
  <si>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</si>
  <si>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</si>
  <si>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</si>
  <si>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</si>
  <si>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</si>
  <si>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</si>
  <si>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</si>
  <si>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</si>
  <si>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</si>
  <si>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</si>
  <si>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</si>
  <si>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</si>
  <si>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</si>
  <si>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</si>
  <si>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</si>
  <si>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</si>
  <si>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</si>
  <si>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</si>
  <si>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</si>
  <si>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</si>
  <si>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</si>
  <si>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</si>
  <si>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</si>
  <si>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</si>
  <si>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</si>
  <si>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</si>
  <si>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</si>
  <si>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</si>
  <si>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</si>
  <si>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</si>
  <si>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</si>
  <si>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</si>
  <si>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</si>
  <si>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</si>
  <si>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</si>
  <si>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</si>
  <si>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</si>
  <si>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</si>
  <si>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</si>
  <si>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</si>
  <si>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</si>
  <si>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</si>
  <si>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</si>
  <si>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</si>
  <si>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</si>
  <si>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</si>
  <si>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</si>
  <si>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</si>
  <si>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</si>
  <si>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</si>
  <si>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</si>
  <si>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</si>
  <si>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</si>
  <si>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</si>
  <si>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</si>
  <si>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</si>
  <si>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</si>
  <si>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</si>
  <si>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</si>
  <si>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</si>
  <si>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</si>
  <si>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</si>
  <si>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</si>
  <si>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</si>
  <si>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</si>
  <si>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</si>
  <si>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</si>
  <si>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</si>
  <si>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</si>
  <si>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</si>
  <si>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</si>
  <si>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</si>
  <si>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</si>
  <si>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</si>
  <si>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</si>
  <si>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</si>
  <si>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</si>
  <si>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</si>
  <si>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</si>
  <si>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</si>
  <si>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</si>
  <si>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</si>
  <si>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</si>
  <si>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</si>
  <si>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</si>
  <si>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</si>
  <si>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</si>
  <si>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</si>
  <si>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</si>
  <si>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</si>
  <si>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</si>
  <si>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</si>
  <si>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</si>
  <si>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</si>
  <si>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</si>
  <si>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</si>
  <si>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</si>
  <si>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</si>
  <si>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</si>
  <si>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</si>
  <si>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</si>
  <si>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</si>
  <si>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</si>
  <si>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</si>
  <si>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</si>
  <si>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</si>
  <si>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</si>
  <si>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</si>
  <si>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</si>
  <si>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</si>
  <si>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</si>
  <si>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</si>
  <si>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</si>
  <si>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</si>
  <si>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</si>
  <si>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</si>
  <si>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</si>
  <si>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</si>
  <si>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</si>
  <si>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</si>
  <si>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</si>
  <si>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</si>
  <si>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</si>
  <si>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</si>
  <si>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</si>
  <si>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</si>
  <si>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</si>
  <si>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</si>
  <si>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</si>
  <si>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</si>
  <si>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</si>
  <si>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</si>
  <si>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</si>
  <si>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</si>
  <si>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</si>
  <si>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</si>
  <si>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</si>
  <si>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</si>
  <si>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</si>
  <si>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</si>
  <si>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</si>
  <si>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</si>
  <si>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</si>
  <si>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</si>
  <si>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</si>
  <si>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</si>
  <si>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</si>
  <si>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</si>
  <si>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</si>
  <si>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</si>
  <si>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</si>
  <si>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</si>
  <si>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</si>
  <si>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</si>
  <si>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</si>
  <si>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</si>
  <si>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</si>
  <si>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</si>
  <si>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</si>
  <si>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</si>
  <si>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</si>
  <si>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</si>
  <si>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</si>
  <si>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</si>
  <si>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</si>
  <si>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</si>
  <si>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</si>
  <si>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</si>
  <si>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</si>
  <si>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</si>
  <si>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</si>
  <si>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</si>
  <si>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</si>
  <si>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</si>
  <si>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</si>
  <si>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</si>
  <si>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</si>
  <si>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</si>
  <si>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</si>
  <si>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</si>
  <si>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</si>
  <si>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</si>
  <si>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</si>
  <si>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</si>
  <si>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</si>
  <si>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</si>
  <si>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</si>
  <si>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</si>
  <si>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</si>
  <si>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</si>
  <si>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</si>
  <si>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</si>
  <si>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</si>
  <si>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</si>
  <si>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</si>
  <si>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</si>
  <si>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</si>
  <si>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</si>
  <si>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</si>
  <si>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</si>
  <si>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</si>
  <si>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</si>
  <si>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</si>
  <si>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</si>
  <si>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</si>
  <si>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</si>
  <si>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</si>
  <si>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</si>
  <si>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</si>
  <si>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</si>
  <si>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</si>
  <si>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</si>
  <si>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</si>
  <si>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</si>
  <si>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</si>
  <si>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</si>
  <si>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</si>
  <si>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</si>
  <si>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</si>
  <si>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</si>
  <si>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</si>
  <si>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</si>
  <si>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</si>
  <si>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</si>
  <si>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</si>
  <si>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</si>
  <si>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</si>
  <si>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</si>
  <si>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</si>
  <si>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</si>
  <si>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</si>
  <si>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</si>
  <si>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</si>
  <si>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</si>
  <si>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</si>
  <si>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</si>
  <si>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</si>
  <si>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</si>
  <si>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</si>
  <si>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</si>
  <si>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</si>
  <si>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</si>
  <si>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</si>
  <si>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</si>
  <si>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</si>
  <si>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</si>
  <si>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</si>
  <si>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</si>
  <si>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</si>
  <si>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</si>
  <si>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</si>
  <si>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</si>
  <si>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</si>
  <si>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</si>
  <si>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</si>
  <si>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</si>
  <si>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</si>
  <si>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</si>
  <si>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</si>
  <si>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</si>
  <si>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</si>
  <si>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</si>
  <si>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</si>
  <si>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</si>
  <si>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</si>
  <si>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</si>
  <si>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</si>
  <si>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</si>
  <si>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</si>
  <si>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</si>
  <si>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</si>
  <si>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</si>
  <si>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</si>
  <si>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</si>
  <si>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</si>
  <si>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</si>
  <si>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</si>
  <si>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</si>
  <si>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</si>
  <si>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</si>
  <si>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</si>
  <si>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</si>
  <si>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</si>
  <si>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</si>
  <si>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</si>
  <si>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</si>
  <si>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</si>
  <si>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</si>
  <si>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</si>
  <si>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</si>
  <si>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</si>
  <si>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</si>
  <si>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</si>
  <si>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</si>
  <si>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</si>
  <si>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</si>
  <si>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</si>
  <si>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</si>
  <si>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</si>
  <si>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</si>
  <si>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</si>
  <si>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</si>
  <si>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</si>
  <si>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</si>
  <si>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</si>
  <si>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</si>
  <si>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</si>
  <si>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</si>
  <si>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</si>
  <si>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</si>
  <si>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</si>
  <si>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</si>
  <si>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</si>
  <si>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</si>
  <si>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</si>
  <si>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</si>
  <si>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</si>
  <si>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</si>
  <si>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</si>
  <si>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</si>
  <si>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</si>
  <si>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</si>
  <si>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</si>
  <si>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</si>
  <si>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</si>
  <si>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</si>
  <si>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</si>
  <si>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</si>
  <si>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</si>
  <si>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</si>
  <si>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</si>
  <si>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</si>
  <si>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</si>
  <si>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</si>
  <si>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</si>
  <si>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</si>
  <si>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</si>
  <si>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</si>
  <si>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</si>
  <si>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</si>
  <si>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</si>
  <si>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</si>
  <si>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</si>
  <si>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</si>
  <si>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</si>
  <si>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</si>
  <si>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</si>
  <si>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</si>
  <si>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</si>
  <si>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</si>
  <si>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</si>
  <si>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</si>
  <si>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</si>
  <si>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</si>
  <si>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</si>
  <si>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</si>
  <si>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</si>
  <si>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</si>
  <si>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</si>
  <si>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</si>
  <si>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</si>
  <si>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</si>
  <si>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</si>
  <si>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</si>
  <si>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</si>
  <si>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</si>
  <si>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</si>
  <si>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</si>
  <si>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</si>
  <si>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</si>
  <si>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</si>
  <si>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</si>
  <si>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</si>
  <si>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</si>
  <si>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</si>
  <si>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</si>
  <si>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</si>
  <si>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</si>
  <si>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</si>
  <si>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</si>
  <si>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</si>
  <si>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</si>
  <si>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</si>
  <si>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</si>
  <si>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</si>
  <si>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</si>
  <si>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</si>
  <si>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</si>
  <si>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</si>
  <si>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</si>
  <si>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</si>
  <si>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</si>
  <si>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</si>
  <si>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</si>
  <si>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</si>
  <si>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</si>
  <si>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</si>
  <si>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</si>
  <si>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</si>
  <si>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</si>
  <si>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</si>
  <si>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</si>
  <si>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</si>
  <si>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</si>
  <si>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</si>
  <si>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</si>
  <si>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</si>
  <si>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</si>
  <si>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</si>
  <si>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</si>
  <si>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</si>
  <si>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</si>
  <si>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</si>
  <si>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</si>
  <si>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</si>
  <si>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</si>
  <si>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</si>
  <si>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</si>
  <si>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</si>
  <si>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</si>
  <si>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</si>
  <si>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</si>
  <si>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</si>
  <si>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</si>
  <si>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</si>
  <si>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</si>
  <si>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</si>
  <si>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</si>
  <si>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</si>
  <si>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</si>
  <si>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</si>
  <si>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</si>
  <si>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</si>
  <si>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</si>
  <si>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</si>
  <si>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</si>
  <si>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</si>
  <si>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</si>
  <si>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</si>
  <si>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</si>
  <si>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</si>
  <si>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</si>
  <si>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</si>
  <si>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</si>
  <si>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</si>
  <si>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</si>
  <si>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</si>
  <si>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</si>
  <si>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</si>
  <si>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</si>
  <si>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</si>
  <si>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</si>
  <si>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</si>
  <si>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</si>
  <si>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</si>
  <si>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</si>
  <si>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</si>
  <si>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</si>
  <si>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</si>
  <si>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</si>
  <si>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</si>
  <si>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</si>
  <si>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</si>
  <si>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</si>
  <si>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</si>
  <si>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</si>
  <si>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</si>
  <si>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</si>
  <si>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</si>
  <si>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</si>
  <si>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</si>
  <si>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</si>
  <si>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</si>
  <si>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</si>
  <si>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</si>
  <si>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</si>
  <si>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</si>
  <si>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</si>
  <si>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</si>
  <si>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</si>
  <si>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</si>
  <si>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</si>
  <si>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</si>
  <si>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</si>
  <si>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</si>
  <si>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</si>
  <si>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</si>
  <si>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</si>
  <si>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</si>
  <si>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</si>
  <si>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</si>
  <si>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</si>
  <si>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</si>
  <si>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</si>
  <si>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</si>
  <si>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</si>
  <si>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</si>
  <si>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</si>
  <si>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</si>
  <si>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</si>
  <si>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</si>
  <si>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</si>
  <si>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</si>
  <si>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</si>
  <si>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</si>
  <si>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</si>
  <si>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</si>
  <si>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</si>
  <si>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</si>
  <si>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</si>
  <si>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</si>
  <si>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</si>
  <si>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</si>
  <si>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</si>
  <si>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</si>
  <si>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</si>
  <si>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</si>
  <si>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</si>
  <si>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</si>
  <si>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</si>
  <si>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</si>
  <si>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</si>
  <si>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</si>
  <si>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</si>
  <si>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</si>
  <si>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</si>
  <si>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</si>
  <si>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</si>
  <si>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</si>
  <si>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</si>
  <si>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</si>
  <si>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</si>
  <si>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</si>
  <si>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</si>
  <si>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</si>
  <si>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</si>
  <si>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</si>
  <si>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</si>
  <si>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</si>
  <si>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</si>
  <si>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</si>
  <si>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</si>
  <si>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</si>
  <si>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</si>
  <si>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</si>
  <si>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</si>
  <si>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</si>
  <si>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</si>
  <si>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</si>
  <si>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</si>
  <si>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</si>
  <si>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</si>
  <si>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</si>
  <si>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</si>
  <si>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</si>
  <si>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</si>
  <si>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</si>
  <si>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</si>
  <si>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</si>
  <si>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</si>
  <si>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</si>
  <si>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</si>
  <si>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</si>
  <si>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</si>
  <si>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</si>
  <si>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</si>
  <si>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</si>
  <si>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</si>
  <si>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</si>
  <si>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</si>
  <si>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</si>
  <si>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</si>
  <si>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</si>
  <si>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</si>
  <si>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</si>
  <si>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</si>
  <si>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</si>
  <si>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</si>
  <si>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</si>
  <si>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</si>
  <si>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</si>
  <si>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</si>
  <si>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</si>
  <si>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</si>
  <si>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</si>
  <si>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</si>
  <si>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</si>
  <si>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</si>
  <si>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</si>
  <si>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</si>
  <si>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</si>
  <si>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</si>
  <si>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</si>
  <si>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</si>
  <si>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</si>
  <si>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</si>
  <si>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</si>
  <si>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</si>
  <si>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</si>
  <si>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</si>
  <si>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</si>
  <si>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</si>
  <si>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</si>
  <si>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</si>
  <si>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</si>
  <si>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</si>
  <si>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</si>
  <si>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</si>
  <si>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</si>
  <si>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</si>
  <si>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</si>
  <si>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</si>
  <si>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</si>
  <si>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</si>
  <si>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</si>
  <si>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</si>
  <si>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</si>
  <si>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</si>
  <si>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</si>
  <si>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</si>
  <si>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</si>
  <si>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</si>
  <si>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</si>
  <si>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</si>
  <si>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</si>
  <si>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</si>
  <si>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</si>
  <si>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</si>
  <si>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</si>
  <si>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</si>
  <si>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</si>
  <si>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</si>
  <si>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</si>
  <si>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</si>
  <si>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</si>
  <si>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</si>
  <si>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</si>
  <si>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</si>
  <si>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</si>
  <si>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</si>
  <si>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</si>
  <si>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</si>
  <si>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</si>
  <si>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</si>
  <si>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</si>
  <si>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</si>
  <si>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</si>
  <si>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</si>
  <si>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</si>
  <si>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</si>
  <si>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</si>
  <si>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</si>
  <si>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</si>
  <si>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</si>
  <si>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</si>
  <si>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</si>
  <si>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</si>
  <si>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</si>
  <si>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</si>
  <si>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</si>
  <si>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</si>
  <si>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</si>
  <si>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</si>
  <si>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</si>
  <si>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</si>
  <si>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</si>
  <si>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</si>
  <si>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</si>
  <si>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</si>
  <si>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</si>
  <si>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</si>
  <si>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</si>
  <si>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</si>
  <si>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</si>
  <si>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</si>
  <si>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</si>
  <si>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</si>
  <si>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</si>
  <si>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</si>
  <si>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</si>
  <si>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</si>
  <si>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</si>
  <si>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</si>
  <si>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</si>
  <si>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</si>
  <si>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</si>
  <si>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</si>
  <si>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</si>
  <si>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</si>
  <si>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</si>
  <si>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</si>
  <si>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</si>
  <si>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</si>
  <si>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</si>
  <si>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</si>
  <si>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</si>
  <si>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</si>
  <si>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</si>
  <si>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</si>
  <si>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</si>
  <si>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</si>
  <si>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</si>
  <si>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210</t>
  </si>
  <si>
    <t>PRESTAR LOS SERVICIOS PARA LA ATENCIÓN A LA PRIMERA INFANCIA EN LOS HOGARES COMUNITARIOS DE BIENESTAR HCB Y HOGARES COMUNITARIOS DE BIENESTAR AGRUPADOS, DE CONFORMIDAD CON EL MANUAL OPERATIVO DE LA MODALIDAD COMUNITARIA Y EL SERVICIO HCB FAMILIAR MUJER E INFANCIA - FAMI, DE CONFORMIDAD CON EL MANUAL OPERATIVO DE LA MODALIDAD FAMILIAR, EL LINEAMIENTO TÉCNICO PARA LA ATENCIÓN A LA PRIMERA INFANCIA Y LAS DIRECTRICES ESTABLECIDAS POR EL ICBF, EN ARMONÍA CON LA POLÍTICA DE ESTADO PARA EL DESARROLLO INTEGRAL DE SLA ´PRIMERA INFANCIA DE CERO A SIEMPRE.</t>
  </si>
  <si>
    <t>2021-50-10001275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</si>
</sst>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202" zoomScale="118" zoomScaleNormal="85" zoomScaleSheetLayoutView="118"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8" t="str">
        <f>HYPERLINK("#MI_Oferente_Singular!A114","CAPACIDAD RESIDUAL")</f>
        <v>CAPACIDAD RESIDUAL</v>
      </c>
      <c r="F8" s="179"/>
      <c r="G8" s="180"/>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8" t="str">
        <f>HYPERLINK("#MI_Oferente_Singular!A162","TALENTO HUMANO")</f>
        <v>TALENTO HUMANO</v>
      </c>
      <c r="F9" s="179"/>
      <c r="G9" s="180"/>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8" t="str">
        <f>HYPERLINK("#MI_Oferente_Singular!F162","INFRAESTRUCTURA")</f>
        <v>INFRAESTRUCTURA</v>
      </c>
      <c r="F10" s="179"/>
      <c r="G10" s="180"/>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2736</v>
      </c>
      <c r="D15" s="35"/>
      <c r="E15" s="35"/>
      <c r="F15" s="5"/>
      <c r="G15" s="32" t="s">
        <v>1168</v>
      </c>
      <c r="H15" s="103" t="s">
        <v>741</v>
      </c>
      <c r="I15" s="32" t="s">
        <v>2624</v>
      </c>
      <c r="J15" s="108" t="s">
        <v>2626</v>
      </c>
      <c r="L15" s="204" t="s">
        <v>8</v>
      </c>
      <c r="M15" s="204"/>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181"/>
      <c r="I20" s="139" t="s">
        <v>741</v>
      </c>
      <c r="J20" s="140" t="s">
        <v>749</v>
      </c>
      <c r="K20" s="141">
        <v>2941355300</v>
      </c>
      <c r="L20" s="142"/>
      <c r="M20" s="142">
        <v>44561</v>
      </c>
      <c r="N20" s="126">
        <f>+(M20-L20)/30</f>
        <v>1485.3666666666666</v>
      </c>
      <c r="O20" s="129"/>
      <c r="U20" s="125"/>
      <c r="V20" s="105">
        <f ca="1">NOW()</f>
        <v>44193.920310300928</v>
      </c>
      <c r="W20" s="105">
        <f ca="1">NOW()</f>
        <v>44193.920310300928</v>
      </c>
    </row>
    <row r="21" spans="1:23" ht="30" customHeight="1" outlineLevel="1" x14ac:dyDescent="0.25">
      <c r="A21" s="9"/>
      <c r="B21" s="71"/>
      <c r="C21" s="5"/>
      <c r="D21" s="5"/>
      <c r="E21" s="5"/>
      <c r="F21" s="5"/>
      <c r="G21" s="5"/>
      <c r="H21" s="70"/>
      <c r="I21" s="139" t="s">
        <v>741</v>
      </c>
      <c r="J21" s="140" t="s">
        <v>756</v>
      </c>
      <c r="K21" s="141">
        <v>2941355300</v>
      </c>
      <c r="L21" s="142"/>
      <c r="M21" s="142">
        <v>44561</v>
      </c>
      <c r="N21" s="126">
        <f t="shared" ref="N21:N35" si="0">+(M21-L21)/30</f>
        <v>1485.3666666666666</v>
      </c>
      <c r="O21" s="130"/>
    </row>
    <row r="22" spans="1:23" ht="30" customHeight="1" outlineLevel="1" x14ac:dyDescent="0.25">
      <c r="A22" s="9"/>
      <c r="B22" s="71"/>
      <c r="C22" s="5"/>
      <c r="D22" s="5"/>
      <c r="E22" s="5"/>
      <c r="F22" s="5"/>
      <c r="G22" s="5"/>
      <c r="H22" s="70"/>
      <c r="I22" s="139" t="s">
        <v>741</v>
      </c>
      <c r="J22" s="140" t="s">
        <v>766</v>
      </c>
      <c r="K22" s="141">
        <v>2941355300</v>
      </c>
      <c r="L22" s="142"/>
      <c r="M22" s="142">
        <v>44561</v>
      </c>
      <c r="N22" s="127">
        <f t="shared" ref="N22:N33" si="1">+(M22-L22)/30</f>
        <v>1485.3666666666666</v>
      </c>
      <c r="O22" s="130"/>
    </row>
    <row r="23" spans="1:23" ht="30" customHeight="1" outlineLevel="1" x14ac:dyDescent="0.25">
      <c r="A23" s="9"/>
      <c r="B23" s="101"/>
      <c r="C23" s="21"/>
      <c r="D23" s="21"/>
      <c r="E23" s="21"/>
      <c r="F23" s="5"/>
      <c r="G23" s="5"/>
      <c r="H23" s="70"/>
      <c r="I23" s="139" t="s">
        <v>741</v>
      </c>
      <c r="J23" s="140" t="s">
        <v>745</v>
      </c>
      <c r="K23" s="141">
        <v>2941355300</v>
      </c>
      <c r="L23" s="142"/>
      <c r="M23" s="142">
        <v>44561</v>
      </c>
      <c r="N23" s="127">
        <f t="shared" si="1"/>
        <v>1485.3666666666666</v>
      </c>
      <c r="O23" s="130"/>
      <c r="Q23" s="104"/>
      <c r="R23" s="55"/>
      <c r="S23" s="105"/>
      <c r="T23" s="105"/>
    </row>
    <row r="24" spans="1:23" ht="30" customHeight="1" outlineLevel="1" x14ac:dyDescent="0.25">
      <c r="A24" s="9"/>
      <c r="B24" s="101"/>
      <c r="C24" s="21"/>
      <c r="D24" s="21"/>
      <c r="E24" s="21"/>
      <c r="F24" s="5"/>
      <c r="G24" s="5"/>
      <c r="H24" s="70"/>
      <c r="I24" s="139" t="s">
        <v>741</v>
      </c>
      <c r="J24" s="140" t="s">
        <v>763</v>
      </c>
      <c r="K24" s="141">
        <v>2941355300</v>
      </c>
      <c r="L24" s="142"/>
      <c r="M24" s="142">
        <v>44561</v>
      </c>
      <c r="N24" s="127">
        <f t="shared" si="1"/>
        <v>1485.3666666666666</v>
      </c>
      <c r="O24" s="130"/>
    </row>
    <row r="25" spans="1:23" ht="30" customHeight="1" outlineLevel="1" x14ac:dyDescent="0.25">
      <c r="A25" s="9"/>
      <c r="B25" s="101"/>
      <c r="C25" s="21"/>
      <c r="D25" s="21"/>
      <c r="E25" s="21"/>
      <c r="F25" s="5"/>
      <c r="G25" s="5"/>
      <c r="H25" s="70"/>
      <c r="I25" s="139"/>
      <c r="J25" s="140"/>
      <c r="K25" s="141"/>
      <c r="L25" s="142"/>
      <c r="M25" s="142"/>
      <c r="N25" s="127">
        <f t="shared" si="1"/>
        <v>0</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173" t="str">
        <f>VLOOKUP(B20,EAS!A2:B1439,2,0)</f>
        <v>CORPORACION COMUNIDAD DE VIDA</v>
      </c>
      <c r="C38" s="173"/>
      <c r="D38" s="173"/>
      <c r="E38" s="173"/>
      <c r="F38" s="173"/>
      <c r="G38" s="5"/>
      <c r="H38" s="123"/>
      <c r="I38" s="185" t="s">
        <v>7</v>
      </c>
      <c r="J38" s="185"/>
      <c r="K38" s="185"/>
      <c r="L38" s="185"/>
      <c r="M38" s="185"/>
      <c r="N38" s="185"/>
      <c r="O38" s="124"/>
    </row>
    <row r="39" spans="1:16" ht="42.95" customHeight="1" thickBot="1" x14ac:dyDescent="0.3">
      <c r="A39" s="10"/>
      <c r="B39" s="11"/>
      <c r="C39" s="11"/>
      <c r="D39" s="11"/>
      <c r="E39" s="11"/>
      <c r="F39" s="11"/>
      <c r="G39" s="11"/>
      <c r="H39" s="10"/>
      <c r="I39" s="217"/>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t="s">
        <v>2676</v>
      </c>
      <c r="C102" s="118" t="s">
        <v>31</v>
      </c>
      <c r="D102" s="115" t="s">
        <v>2734</v>
      </c>
      <c r="E102" s="136">
        <v>44072</v>
      </c>
      <c r="F102" s="136">
        <v>44165</v>
      </c>
      <c r="G102" s="150">
        <f t="shared" si="3"/>
        <v>3.1</v>
      </c>
      <c r="H102" s="116" t="s">
        <v>2735</v>
      </c>
      <c r="I102" s="115" t="s">
        <v>741</v>
      </c>
      <c r="J102" s="115" t="s">
        <v>761</v>
      </c>
      <c r="K102" s="117">
        <v>521393149</v>
      </c>
      <c r="L102" s="118" t="s">
        <v>1148</v>
      </c>
      <c r="M102" s="112">
        <v>1</v>
      </c>
      <c r="N102" s="118" t="s">
        <v>1151</v>
      </c>
      <c r="O102" s="118" t="s">
        <v>1148</v>
      </c>
      <c r="P102" s="79"/>
    </row>
    <row r="103" spans="1:16" s="7" customFormat="1" ht="24.75" customHeight="1" outlineLevel="1" x14ac:dyDescent="0.25">
      <c r="A103" s="135">
        <v>56</v>
      </c>
      <c r="B103" s="116" t="s">
        <v>2676</v>
      </c>
      <c r="C103" s="118" t="s">
        <v>31</v>
      </c>
      <c r="D103" s="115" t="s">
        <v>2734</v>
      </c>
      <c r="E103" s="136">
        <v>44072</v>
      </c>
      <c r="F103" s="136">
        <v>44165</v>
      </c>
      <c r="G103" s="150">
        <f t="shared" si="3"/>
        <v>3.1</v>
      </c>
      <c r="H103" s="116" t="s">
        <v>2735</v>
      </c>
      <c r="I103" s="115" t="s">
        <v>741</v>
      </c>
      <c r="J103" s="115" t="s">
        <v>746</v>
      </c>
      <c r="K103" s="117">
        <v>521393149</v>
      </c>
      <c r="L103" s="118" t="s">
        <v>1148</v>
      </c>
      <c r="M103" s="112">
        <v>1</v>
      </c>
      <c r="N103" s="118" t="s">
        <v>1151</v>
      </c>
      <c r="O103" s="118" t="s">
        <v>1148</v>
      </c>
      <c r="P103" s="79"/>
    </row>
    <row r="104" spans="1:16" s="7" customFormat="1" ht="24.75" customHeight="1" outlineLevel="1" x14ac:dyDescent="0.25">
      <c r="A104" s="135">
        <v>57</v>
      </c>
      <c r="B104" s="116" t="s">
        <v>2676</v>
      </c>
      <c r="C104" s="118" t="s">
        <v>31</v>
      </c>
      <c r="D104" s="115" t="s">
        <v>2734</v>
      </c>
      <c r="E104" s="136">
        <v>44072</v>
      </c>
      <c r="F104" s="136">
        <v>44165</v>
      </c>
      <c r="G104" s="150">
        <f t="shared" si="3"/>
        <v>3.1</v>
      </c>
      <c r="H104" s="116" t="s">
        <v>2735</v>
      </c>
      <c r="I104" s="115" t="s">
        <v>741</v>
      </c>
      <c r="J104" s="115" t="s">
        <v>760</v>
      </c>
      <c r="K104" s="117">
        <v>521393149</v>
      </c>
      <c r="L104" s="118" t="s">
        <v>1148</v>
      </c>
      <c r="M104" s="112">
        <v>1</v>
      </c>
      <c r="N104" s="118" t="s">
        <v>1151</v>
      </c>
      <c r="O104" s="118" t="s">
        <v>1148</v>
      </c>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7"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4"/>
      <c r="Z178" s="155" t="str">
        <f>IF(Y178&gt;0,SUM(E180+Y178),"")</f>
        <v/>
      </c>
      <c r="AA178" s="19"/>
      <c r="AB178" s="19"/>
    </row>
    <row r="179" spans="1:28" ht="23.25" x14ac:dyDescent="0.25">
      <c r="A179" s="9"/>
      <c r="B179" s="216" t="s">
        <v>2668</v>
      </c>
      <c r="C179" s="216"/>
      <c r="D179" s="216"/>
      <c r="E179" s="161">
        <v>0.02</v>
      </c>
      <c r="F179" s="160">
        <v>0.01</v>
      </c>
      <c r="G179" s="155">
        <f>IF(F179&gt;0,SUM(E179+F179),"")</f>
        <v>0.03</v>
      </c>
      <c r="H179" s="5"/>
      <c r="I179" s="216" t="s">
        <v>2670</v>
      </c>
      <c r="J179" s="216"/>
      <c r="K179" s="216"/>
      <c r="L179" s="216"/>
      <c r="M179" s="162">
        <v>0.03</v>
      </c>
      <c r="O179" s="8"/>
      <c r="Q179" s="19"/>
      <c r="R179" s="149">
        <f>IF(M179&gt;0,SUM(L179+M179),"")</f>
        <v>0.03</v>
      </c>
      <c r="T179" s="19"/>
      <c r="U179" s="172" t="s">
        <v>1166</v>
      </c>
      <c r="V179" s="172"/>
      <c r="W179" s="172"/>
      <c r="X179" s="24">
        <v>0.02</v>
      </c>
      <c r="Y179" s="154"/>
      <c r="Z179" s="155" t="str">
        <f>IF(Y179&gt;0,SUM(E181+Y179),"")</f>
        <v/>
      </c>
      <c r="AA179" s="19"/>
      <c r="AB179" s="19"/>
    </row>
    <row r="180" spans="1:28" ht="23.25" hidden="1" x14ac:dyDescent="0.25">
      <c r="A180" s="9"/>
      <c r="B180" s="196"/>
      <c r="C180" s="196"/>
      <c r="D180" s="196"/>
      <c r="E180" s="159"/>
      <c r="H180" s="5"/>
      <c r="I180" s="196"/>
      <c r="J180" s="196"/>
      <c r="K180" s="196"/>
      <c r="L180" s="196"/>
      <c r="M180" s="5"/>
      <c r="O180" s="8"/>
      <c r="Q180" s="19"/>
      <c r="R180" s="149" t="str">
        <f>IF(S180&gt;0,SUM(L180+S180),"")</f>
        <v/>
      </c>
      <c r="S180" s="154"/>
      <c r="T180" s="19"/>
      <c r="U180" s="172" t="s">
        <v>1167</v>
      </c>
      <c r="V180" s="172"/>
      <c r="W180" s="172"/>
      <c r="X180" s="24">
        <v>0.03</v>
      </c>
      <c r="Y180" s="154"/>
      <c r="Z180" s="155" t="str">
        <f>IF(Y180&gt;0,SUM(E182+Y180),"")</f>
        <v/>
      </c>
      <c r="AA180" s="19"/>
      <c r="AB180" s="19"/>
    </row>
    <row r="181" spans="1:28" ht="23.25" hidden="1" x14ac:dyDescent="0.25">
      <c r="A181" s="9"/>
      <c r="B181" s="196"/>
      <c r="C181" s="196"/>
      <c r="D181" s="196"/>
      <c r="E181" s="159"/>
      <c r="H181" s="5"/>
      <c r="I181" s="196"/>
      <c r="J181" s="196"/>
      <c r="K181" s="196"/>
      <c r="L181" s="196"/>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6"/>
      <c r="C182" s="196"/>
      <c r="D182" s="196"/>
      <c r="E182" s="159"/>
      <c r="H182" s="5"/>
      <c r="I182" s="196"/>
      <c r="J182" s="196"/>
      <c r="K182" s="196"/>
      <c r="L182" s="196"/>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0.03</v>
      </c>
      <c r="D185" s="91" t="s">
        <v>2628</v>
      </c>
      <c r="E185" s="94">
        <f>+(C185*SUM(K20:K35))</f>
        <v>441203295</v>
      </c>
      <c r="F185" s="92"/>
      <c r="G185" s="93"/>
      <c r="H185" s="88"/>
      <c r="I185" s="90" t="s">
        <v>2627</v>
      </c>
      <c r="J185" s="156">
        <f>+SUM(M179:M183)</f>
        <v>0.03</v>
      </c>
      <c r="K185" s="197" t="s">
        <v>2628</v>
      </c>
      <c r="L185" s="197"/>
      <c r="M185" s="94">
        <f>+J185*(SUM(K20:K35))</f>
        <v>441203295</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1" t="s">
        <v>2636</v>
      </c>
      <c r="C192" s="231"/>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79" scale="110" orientation="landscape" r:id="rId1"/>
  <rowBreaks count="2" manualBreakCount="2">
    <brk id="107" max="16383" man="1"/>
    <brk id="174"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2020-12-29T02:57:11Z</cp:lastPrinted>
  <dcterms:created xsi:type="dcterms:W3CDTF">2020-10-14T21:57:42Z</dcterms:created>
  <dcterms:modified xsi:type="dcterms:W3CDTF">2020-12-29T03:05:43Z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