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CDI COVEÑAS\"/>
    </mc:Choice>
  </mc:AlternateContent>
  <xr:revisionPtr revIDLastSave="0" documentId="13_ncr:1_{CCD563BC-9FA9-405D-A552-951DFB8A36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<sst xmlns="http://schemas.openxmlformats.org/spreadsheetml/2006/main" count="3187" uniqueCount="2732">
  <si>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</si>
  <si>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</si>
  <si>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</si>
  <si>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</si>
  <si>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</si>
  <si>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</si>
  <si>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</si>
  <si>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</si>
  <si>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</si>
  <si>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</si>
  <si>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</si>
  <si>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</si>
  <si>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</si>
  <si>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</si>
  <si>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</si>
  <si>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</si>
  <si>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</si>
  <si>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</si>
  <si>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</si>
  <si>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</si>
  <si>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</si>
  <si>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</si>
  <si>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</si>
  <si>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</si>
  <si>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</si>
  <si>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</si>
  <si>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</si>
  <si>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</si>
  <si>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</si>
  <si>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</si>
  <si>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</si>
  <si>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</si>
  <si>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</si>
  <si>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</si>
  <si>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</si>
  <si>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</si>
  <si>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</si>
  <si>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</si>
  <si>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</si>
  <si>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</si>
  <si>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</si>
  <si>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</si>
  <si>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</si>
  <si>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</si>
  <si>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</si>
  <si>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</si>
  <si>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</si>
  <si>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</si>
  <si>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</si>
  <si>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</si>
  <si>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</si>
  <si>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</si>
  <si>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</si>
  <si>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</si>
  <si>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</si>
  <si>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</si>
  <si>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</si>
  <si>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</si>
  <si>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</si>
  <si>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</si>
  <si>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</si>
  <si>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</si>
  <si>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</si>
  <si>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</si>
  <si>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</si>
  <si>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</si>
  <si>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</si>
  <si>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</si>
  <si>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</si>
  <si>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</si>
  <si>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</si>
  <si>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</si>
  <si>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</si>
  <si>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</si>
  <si>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</si>
  <si>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</si>
  <si>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</si>
  <si>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</si>
  <si>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</si>
  <si>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</si>
  <si>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</si>
  <si>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</si>
  <si>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</si>
  <si>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</si>
  <si>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</si>
  <si>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</si>
  <si>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</si>
  <si>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</si>
  <si>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</si>
  <si>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</si>
  <si>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</si>
  <si>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</si>
  <si>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</si>
  <si>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</si>
  <si>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</si>
  <si>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</si>
  <si>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</si>
  <si>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</si>
  <si>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</si>
  <si>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</si>
  <si>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</si>
  <si>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</si>
  <si>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</si>
  <si>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</si>
  <si>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</si>
  <si>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</si>
  <si>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</si>
  <si>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</si>
  <si>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</si>
  <si>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</si>
  <si>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</si>
  <si>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</si>
  <si>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</si>
  <si>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</si>
  <si>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</si>
  <si>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</si>
  <si>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</si>
  <si>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</si>
  <si>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</si>
  <si>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</si>
  <si>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</si>
  <si>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</si>
  <si>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</si>
  <si>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</si>
  <si>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</si>
  <si>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</si>
  <si>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</si>
  <si>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</si>
  <si>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</si>
  <si>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</si>
  <si>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</si>
  <si>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</si>
  <si>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</si>
  <si>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</si>
  <si>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</si>
  <si>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</si>
  <si>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</si>
  <si>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</si>
  <si>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</si>
  <si>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</si>
  <si>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</si>
  <si>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</si>
  <si>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</si>
  <si>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</si>
  <si>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</si>
  <si>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</si>
  <si>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</si>
  <si>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</si>
  <si>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</si>
  <si>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</si>
  <si>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</si>
  <si>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</si>
  <si>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</si>
  <si>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</si>
  <si>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</si>
  <si>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</si>
  <si>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</si>
  <si>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</si>
  <si>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</si>
  <si>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</si>
  <si>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</si>
  <si>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</si>
  <si>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</si>
  <si>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</si>
  <si>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</si>
  <si>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</si>
  <si>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</si>
  <si>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</si>
  <si>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</si>
  <si>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</si>
  <si>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</si>
  <si>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</si>
  <si>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</si>
  <si>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</si>
  <si>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</si>
  <si>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</si>
  <si>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</si>
  <si>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</si>
  <si>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</si>
  <si>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</si>
  <si>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</si>
  <si>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</si>
  <si>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</si>
  <si>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</si>
  <si>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</si>
  <si>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</si>
  <si>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</si>
  <si>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</si>
  <si>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</si>
  <si>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</si>
  <si>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</si>
  <si>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</si>
  <si>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</si>
  <si>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</si>
  <si>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</si>
  <si>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</si>
  <si>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</si>
  <si>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</si>
  <si>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</si>
  <si>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</si>
  <si>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</si>
  <si>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</si>
  <si>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</si>
  <si>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</si>
  <si>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</si>
  <si>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</si>
  <si>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</si>
  <si>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</si>
  <si>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</si>
  <si>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</si>
  <si>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</si>
  <si>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</si>
  <si>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</si>
  <si>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</si>
  <si>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</si>
  <si>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</si>
  <si>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</si>
  <si>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</si>
  <si>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</si>
  <si>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</si>
  <si>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</si>
  <si>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</si>
  <si>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</si>
  <si>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</si>
  <si>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</si>
  <si>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</si>
  <si>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</si>
  <si>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</si>
  <si>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</si>
  <si>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</si>
  <si>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</si>
  <si>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</si>
  <si>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</si>
  <si>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</si>
  <si>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</si>
  <si>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</si>
  <si>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</si>
  <si>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</si>
  <si>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</si>
  <si>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</si>
  <si>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</si>
  <si>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</si>
  <si>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</si>
  <si>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</si>
  <si>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</si>
  <si>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</si>
  <si>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</si>
  <si>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</si>
  <si>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</si>
  <si>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</si>
  <si>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</si>
  <si>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</si>
  <si>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</si>
  <si>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</si>
  <si>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</si>
  <si>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</si>
  <si>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</si>
  <si>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</si>
  <si>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</si>
  <si>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</si>
  <si>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</si>
  <si>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</si>
  <si>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</si>
  <si>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</si>
  <si>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</si>
  <si>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</si>
  <si>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</si>
  <si>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</si>
  <si>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</si>
  <si>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</si>
  <si>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</si>
  <si>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</si>
  <si>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</si>
  <si>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</si>
  <si>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</si>
  <si>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</si>
  <si>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</si>
  <si>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</si>
  <si>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</si>
  <si>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</si>
  <si>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</si>
  <si>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</si>
  <si>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</si>
  <si>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</si>
  <si>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</si>
  <si>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</si>
  <si>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</si>
  <si>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</si>
  <si>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</si>
  <si>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</si>
  <si>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</si>
  <si>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</si>
  <si>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</si>
  <si>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</si>
  <si>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</si>
  <si>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</si>
  <si>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</si>
  <si>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</si>
  <si>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</si>
  <si>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</si>
  <si>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</si>
  <si>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</si>
  <si>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</si>
  <si>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</si>
  <si>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</si>
  <si>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</si>
  <si>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</si>
  <si>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</si>
  <si>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</si>
  <si>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</si>
  <si>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</si>
  <si>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</si>
  <si>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</si>
  <si>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</si>
  <si>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</si>
  <si>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</si>
  <si>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</si>
  <si>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</si>
  <si>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</si>
  <si>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</si>
  <si>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</si>
  <si>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</si>
  <si>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</si>
  <si>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</si>
  <si>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</si>
  <si>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</si>
  <si>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</si>
  <si>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</si>
  <si>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</si>
  <si>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</si>
  <si>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</si>
  <si>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</si>
  <si>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</si>
  <si>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</si>
  <si>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</si>
  <si>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</si>
  <si>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</si>
  <si>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</si>
  <si>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</si>
  <si>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</si>
  <si>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</si>
  <si>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</si>
  <si>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</si>
  <si>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</si>
  <si>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</si>
  <si>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</si>
  <si>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</si>
  <si>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</si>
  <si>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</si>
  <si>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</si>
  <si>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</si>
  <si>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</si>
  <si>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</si>
  <si>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</si>
  <si>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</si>
  <si>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</si>
  <si>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</si>
  <si>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</si>
  <si>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</si>
  <si>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</si>
  <si>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</si>
  <si>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</si>
  <si>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</si>
  <si>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</si>
  <si>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</si>
  <si>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</si>
  <si>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</si>
  <si>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</si>
  <si>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</si>
  <si>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</si>
  <si>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</si>
  <si>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</si>
  <si>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</si>
  <si>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</si>
  <si>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</si>
  <si>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</si>
  <si>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</si>
  <si>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</si>
  <si>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</si>
  <si>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</si>
  <si>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</si>
  <si>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</si>
  <si>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</si>
  <si>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</si>
  <si>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</si>
  <si>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</si>
  <si>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</si>
  <si>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</si>
  <si>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</si>
  <si>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</si>
  <si>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</si>
  <si>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</si>
  <si>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</si>
  <si>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</si>
  <si>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</si>
  <si>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</si>
  <si>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</si>
  <si>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</si>
  <si>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</si>
  <si>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</si>
  <si>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</si>
  <si>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</si>
  <si>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</si>
  <si>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</si>
  <si>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</si>
  <si>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</si>
  <si>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</si>
  <si>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</si>
  <si>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</si>
  <si>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</si>
  <si>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</si>
  <si>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</si>
  <si>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</si>
  <si>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</si>
  <si>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</si>
  <si>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</si>
  <si>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</si>
  <si>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</si>
  <si>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</si>
  <si>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</si>
  <si>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</si>
  <si>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</si>
  <si>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</si>
  <si>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</si>
  <si>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</si>
  <si>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</si>
  <si>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</si>
  <si>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</si>
  <si>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</si>
  <si>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</si>
  <si>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</si>
  <si>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</si>
  <si>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</si>
  <si>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</si>
  <si>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</si>
  <si>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</si>
  <si>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</si>
  <si>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</si>
  <si>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</si>
  <si>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</si>
  <si>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</si>
  <si>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</si>
  <si>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</si>
  <si>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</si>
  <si>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</si>
  <si>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</si>
  <si>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</si>
  <si>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</si>
  <si>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</si>
  <si>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</si>
  <si>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</si>
  <si>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</si>
  <si>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</si>
  <si>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</si>
  <si>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</si>
  <si>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</si>
  <si>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</si>
  <si>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</si>
  <si>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</si>
  <si>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</si>
  <si>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</si>
  <si>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</si>
  <si>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</si>
  <si>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</si>
  <si>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</si>
  <si>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</si>
  <si>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</si>
  <si>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</si>
  <si>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</si>
  <si>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</si>
  <si>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</si>
  <si>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</si>
  <si>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</si>
  <si>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</si>
  <si>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</si>
  <si>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</si>
  <si>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</si>
  <si>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</si>
  <si>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</si>
  <si>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</si>
  <si>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</si>
  <si>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</si>
  <si>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</si>
  <si>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</si>
  <si>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</si>
  <si>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</si>
  <si>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</si>
  <si>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</si>
  <si>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</si>
  <si>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</si>
  <si>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</si>
  <si>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</si>
  <si>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</si>
  <si>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</si>
  <si>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</si>
  <si>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</si>
  <si>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</si>
  <si>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</si>
  <si>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</si>
  <si>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</si>
  <si>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</si>
  <si>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</si>
  <si>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</si>
  <si>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</si>
  <si>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</si>
  <si>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</si>
  <si>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</si>
  <si>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</si>
  <si>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</si>
  <si>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</si>
  <si>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</si>
  <si>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</si>
  <si>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</si>
  <si>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</si>
  <si>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</si>
  <si>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</si>
  <si>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</si>
  <si>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</si>
  <si>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</si>
  <si>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</si>
  <si>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</si>
  <si>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</si>
  <si>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</si>
  <si>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</si>
  <si>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</si>
  <si>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</si>
  <si>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</si>
  <si>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</si>
  <si>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</si>
  <si>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</si>
  <si>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</si>
  <si>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</si>
  <si>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</si>
  <si>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</si>
  <si>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</si>
  <si>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</si>
  <si>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</si>
  <si>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</si>
  <si>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</si>
  <si>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</si>
  <si>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</si>
  <si>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</si>
  <si>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</si>
  <si>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</si>
  <si>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</si>
  <si>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</si>
  <si>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</si>
  <si>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</si>
  <si>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</si>
  <si>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</si>
  <si>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</si>
  <si>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</si>
  <si>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</si>
  <si>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</si>
  <si>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</si>
  <si>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</si>
  <si>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</si>
  <si>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</si>
  <si>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</si>
  <si>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</si>
  <si>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</si>
  <si>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</si>
  <si>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</si>
  <si>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</si>
  <si>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</si>
  <si>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</si>
  <si>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</si>
  <si>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</si>
  <si>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</si>
  <si>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</si>
  <si>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</si>
  <si>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</si>
  <si>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</si>
  <si>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</si>
  <si>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</si>
  <si>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</si>
  <si>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</si>
  <si>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</si>
  <si>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</si>
  <si>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</si>
  <si>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</si>
  <si>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</si>
  <si>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</si>
  <si>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</si>
  <si>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</si>
  <si>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</si>
  <si>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</si>
  <si>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</si>
  <si>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</si>
  <si>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</si>
  <si>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</si>
  <si>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</si>
  <si>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</si>
  <si>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</si>
  <si>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</si>
  <si>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</si>
  <si>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</si>
  <si>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</si>
  <si>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</si>
  <si>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</si>
  <si>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</si>
  <si>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</si>
  <si>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</si>
  <si>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</si>
  <si>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</si>
  <si>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</si>
  <si>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</si>
  <si>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</si>
  <si>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</si>
  <si>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</si>
  <si>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</si>
  <si>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</si>
  <si>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</si>
  <si>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</si>
  <si>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</si>
  <si>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</si>
  <si>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</si>
  <si>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</si>
  <si>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</si>
  <si>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</si>
  <si>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</si>
  <si>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</si>
  <si>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</si>
  <si>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</si>
  <si>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</si>
  <si>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</si>
  <si>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</si>
  <si>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</si>
  <si>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</si>
  <si>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</si>
  <si>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</si>
  <si>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</si>
  <si>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</si>
  <si>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</si>
  <si>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</si>
  <si>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</si>
  <si>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</si>
  <si>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</si>
  <si>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</si>
  <si>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</si>
  <si>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</si>
  <si>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</si>
  <si>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</si>
  <si>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</si>
  <si>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</si>
  <si>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</si>
  <si>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</si>
  <si>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</si>
  <si>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</si>
  <si>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</si>
  <si>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</si>
  <si>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</si>
  <si>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</si>
  <si>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</si>
  <si>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</si>
  <si>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</si>
  <si>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</si>
  <si>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</si>
  <si>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</si>
  <si>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</si>
  <si>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</si>
  <si>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</si>
  <si>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</si>
  <si>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</si>
  <si>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</si>
  <si>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</si>
  <si>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</si>
  <si>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</si>
  <si>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</si>
  <si>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</si>
  <si>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</si>
  <si>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</si>
  <si>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</si>
  <si>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</si>
  <si>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</si>
  <si>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</si>
  <si>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</si>
  <si>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</si>
  <si>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</si>
  <si>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</si>
  <si>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</si>
  <si>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</si>
  <si>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</si>
  <si>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</si>
  <si>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</si>
  <si>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</si>
  <si>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</si>
  <si>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</si>
  <si>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</si>
  <si>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</si>
  <si>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</si>
  <si>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</si>
  <si>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</si>
  <si>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</si>
  <si>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</si>
  <si>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</si>
  <si>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</si>
  <si>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</si>
  <si>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</si>
  <si>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</si>
  <si>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</si>
  <si>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</si>
  <si>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</si>
  <si>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</si>
  <si>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</si>
  <si>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</si>
  <si>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</si>
  <si>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</si>
  <si>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</si>
  <si>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</si>
  <si>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</si>
  <si>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</si>
  <si>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</si>
  <si>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</si>
  <si>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</si>
  <si>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</si>
  <si>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</si>
  <si>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</si>
  <si>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</si>
  <si>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</si>
  <si>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</si>
  <si>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</si>
  <si>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</si>
  <si>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</si>
  <si>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</si>
  <si>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</si>
  <si>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</si>
  <si>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</si>
  <si>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</si>
  <si>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</si>
  <si>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</si>
  <si>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</si>
  <si>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</si>
  <si>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</si>
  <si>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</si>
  <si>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</si>
  <si>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</si>
  <si>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</si>
  <si>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</si>
  <si>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</si>
  <si>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</si>
  <si>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</si>
  <si>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</si>
  <si>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</si>
  <si>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</si>
  <si>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</si>
  <si>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</si>
  <si>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</si>
  <si>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</si>
  <si>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</si>
  <si>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</si>
  <si>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</si>
  <si>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</si>
  <si>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</si>
  <si>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</si>
  <si>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</si>
  <si>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</si>
  <si>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</si>
  <si>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</si>
  <si>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</si>
  <si>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</si>
  <si>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</si>
  <si>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</si>
  <si>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</si>
  <si>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</si>
  <si>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</si>
  <si>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</si>
  <si>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</si>
  <si>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</si>
  <si>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</si>
  <si>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</si>
  <si>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</si>
  <si>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</si>
  <si>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</si>
  <si>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</si>
  <si>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</si>
  <si>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</si>
  <si>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</si>
  <si>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</si>
  <si>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</si>
  <si>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</si>
  <si>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</si>
  <si>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</si>
  <si>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</si>
  <si>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</si>
  <si>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</si>
  <si>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</si>
  <si>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</si>
  <si>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</si>
  <si>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</si>
  <si>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</si>
  <si>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</si>
  <si>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</si>
  <si>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</si>
  <si>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</si>
  <si>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</si>
  <si>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</si>
  <si>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</si>
  <si>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</si>
  <si>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</si>
  <si>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</si>
  <si>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</si>
  <si>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</si>
  <si>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</si>
  <si>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</si>
  <si>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</si>
  <si>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</si>
  <si>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</si>
  <si>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</si>
  <si>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</si>
  <si>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</si>
  <si>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</si>
  <si>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</si>
  <si>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</si>
  <si>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</si>
  <si>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</si>
  <si>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</si>
  <si>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</si>
  <si>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</si>
  <si>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</si>
  <si>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</si>
  <si>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</si>
  <si>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</si>
  <si>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</si>
  <si>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</si>
  <si>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</si>
  <si>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</si>
  <si>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</si>
  <si>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</si>
  <si>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</si>
  <si>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</si>
  <si>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</si>
  <si>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</si>
  <si>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</si>
  <si>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</si>
  <si>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</si>
  <si>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</si>
  <si>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</si>
  <si>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</si>
  <si>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</si>
  <si>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</si>
  <si>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</si>
  <si>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</si>
  <si>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</si>
  <si>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</si>
  <si>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</si>
  <si>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</si>
  <si>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</si>
  <si>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</si>
  <si>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</si>
  <si>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</si>
  <si>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</si>
  <si>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</si>
  <si>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</si>
  <si>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</si>
  <si>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</si>
  <si>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</si>
  <si>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</si>
  <si>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</si>
  <si>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</si>
  <si>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</si>
  <si>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</si>
  <si>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</si>
  <si>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</si>
  <si>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</si>
  <si>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</si>
  <si>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</si>
  <si>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</si>
  <si>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</si>
  <si>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</si>
  <si>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</si>
  <si>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</si>
  <si>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</si>
  <si>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</si>
  <si>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</si>
  <si>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</si>
  <si>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</si>
  <si>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</si>
  <si>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</si>
  <si>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</si>
  <si>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</si>
  <si>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</si>
  <si>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</si>
  <si>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</si>
  <si>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</si>
  <si>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</si>
  <si>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</si>
  <si>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</si>
  <si>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</si>
  <si>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</si>
  <si>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</si>
  <si>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</si>
  <si>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</si>
  <si>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</si>
  <si>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</si>
  <si>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</si>
  <si>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</si>
  <si>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</si>
  <si>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</si>
  <si>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</si>
  <si>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</si>
  <si>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</si>
  <si>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</si>
  <si>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</si>
  <si>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</si>
  <si>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</si>
  <si>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</si>
  <si>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</si>
  <si>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</si>
  <si>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</si>
  <si>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</si>
  <si>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</si>
  <si>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</si>
  <si>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</si>
  <si>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</si>
  <si>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</si>
  <si>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</si>
  <si>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</si>
  <si>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</si>
  <si>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</si>
  <si>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</si>
  <si>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</si>
  <si>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</si>
  <si>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</si>
  <si>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</si>
  <si>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</si>
  <si>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</si>
  <si>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</si>
  <si>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</si>
  <si>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</si>
  <si>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</si>
  <si>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</si>
  <si>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</si>
  <si>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</si>
  <si>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</si>
  <si>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</si>
  <si>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</si>
  <si>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</si>
  <si>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</si>
  <si>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</si>
  <si>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</si>
  <si>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</si>
  <si>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</si>
  <si>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</si>
  <si>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</si>
  <si>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</si>
  <si>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</si>
  <si>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</si>
  <si>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</si>
  <si>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</si>
  <si>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</si>
  <si>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</si>
  <si>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</si>
  <si>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</si>
  <si>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</si>
  <si>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</si>
  <si>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</si>
  <si>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</si>
  <si>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</si>
  <si>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</si>
  <si>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</si>
  <si>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</si>
  <si>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</si>
  <si>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</si>
  <si>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</si>
  <si>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</si>
  <si>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</si>
  <si>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</si>
  <si>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</si>
  <si>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</si>
  <si>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</si>
  <si>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</si>
  <si>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</si>
  <si>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</si>
  <si>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</si>
  <si>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</si>
  <si>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</si>
  <si>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</si>
  <si>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</si>
  <si>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</si>
  <si>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</si>
  <si>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</si>
  <si>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</si>
  <si>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</si>
  <si>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</si>
  <si>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</si>
  <si>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</si>
  <si>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</si>
  <si>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</si>
  <si>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</si>
  <si>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</si>
  <si>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</si>
  <si>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</si>
  <si>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</si>
  <si>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</si>
  <si>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</si>
  <si>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</si>
  <si>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</si>
  <si>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</si>
  <si>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</si>
  <si>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</si>
  <si>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</si>
  <si>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</si>
  <si>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</si>
  <si>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</si>
  <si>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</si>
  <si>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</si>
  <si>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</si>
  <si>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</si>
  <si>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</si>
  <si>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</si>
  <si>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</si>
  <si>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</si>
  <si>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</si>
  <si>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</si>
  <si>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</si>
  <si>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</si>
  <si>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</si>
  <si>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</si>
  <si>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</si>
  <si>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</si>
  <si>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</si>
  <si>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</si>
  <si>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</si>
  <si>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</si>
  <si>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</si>
  <si>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</si>
  <si>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</si>
  <si>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</si>
  <si>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</si>
  <si>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</si>
  <si>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</si>
  <si>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</si>
  <si>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</si>
  <si>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</si>
  <si>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</si>
  <si>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</si>
  <si>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</si>
  <si>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</si>
  <si>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</si>
  <si>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</si>
  <si>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</si>
  <si>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</si>
  <si>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</si>
  <si>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</si>
  <si>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</si>
  <si>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</si>
  <si>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</si>
  <si>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</si>
  <si>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</si>
  <si>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</si>
  <si>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</si>
  <si>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</si>
  <si>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</si>
  <si>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</si>
  <si>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</si>
  <si>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</si>
  <si>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</si>
  <si>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</si>
  <si>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</si>
  <si>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</si>
  <si>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</si>
  <si>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</si>
  <si>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</si>
  <si>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</si>
  <si>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</si>
  <si>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</si>
  <si>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</si>
  <si>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</si>
  <si>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</si>
  <si>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</si>
  <si>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</si>
  <si>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</si>
  <si>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</si>
  <si>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</si>
  <si>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</si>
  <si>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</si>
  <si>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</si>
  <si>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</si>
  <si>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</si>
  <si>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</si>
  <si>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</si>
  <si>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</si>
  <si>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</si>
  <si>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</si>
  <si>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</si>
  <si>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</si>
  <si>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</si>
  <si>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</si>
  <si>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</si>
  <si>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</si>
  <si>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</si>
  <si>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</si>
  <si>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</si>
  <si>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</si>
  <si>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</si>
  <si>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</si>
  <si>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</si>
  <si>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</si>
  <si>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</si>
  <si>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</si>
  <si>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</si>
  <si>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</si>
  <si>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</si>
  <si>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</si>
  <si>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</si>
  <si>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</si>
  <si>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</si>
  <si>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</si>
  <si>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</si>
  <si>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</si>
  <si>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</si>
  <si>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</si>
  <si>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</si>
  <si>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</si>
  <si>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</si>
  <si>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</si>
  <si>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</si>
  <si>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</si>
  <si>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</si>
  <si>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</si>
  <si>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</si>
  <si>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</si>
  <si>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</si>
  <si>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</si>
  <si>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</si>
  <si>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</si>
  <si>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</si>
  <si>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</si>
  <si>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</si>
  <si>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</si>
  <si>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</si>
  <si>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</si>
  <si>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</si>
  <si>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</si>
  <si>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</si>
  <si>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</si>
  <si>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</si>
  <si>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</si>
  <si>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</si>
  <si>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</si>
  <si>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</si>
  <si>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</si>
  <si>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</si>
  <si>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</si>
  <si>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</si>
  <si>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</si>
  <si>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</si>
  <si>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</si>
  <si>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</si>
  <si>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</si>
  <si>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</si>
  <si>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</si>
  <si>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</si>
  <si>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</si>
  <si>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</si>
  <si>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</si>
  <si>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</si>
  <si>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</si>
  <si>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</si>
  <si>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</si>
  <si>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</si>
  <si>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</si>
  <si>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</si>
  <si>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</si>
  <si>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</si>
  <si>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</si>
  <si>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</si>
  <si>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</si>
  <si>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</si>
  <si>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</si>
  <si>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</si>
  <si>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</si>
  <si>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</si>
  <si>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</si>
  <si>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</si>
  <si>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</si>
  <si>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</si>
  <si>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</si>
  <si>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</si>
  <si>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</si>
  <si>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</si>
  <si>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</si>
  <si>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</si>
  <si>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</si>
  <si>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</si>
  <si>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</si>
  <si>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</si>
  <si>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</si>
  <si>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</si>
  <si>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</si>
  <si>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</si>
  <si>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</si>
  <si>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</si>
  <si>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</si>
  <si>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</si>
  <si>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</si>
  <si>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</si>
  <si>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</si>
  <si>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</si>
  <si>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</si>
  <si>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</si>
  <si>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</si>
  <si>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</si>
  <si>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</si>
  <si>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</si>
  <si>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</si>
  <si>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</si>
  <si>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</si>
  <si>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</si>
  <si>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</si>
  <si>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</si>
  <si>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</si>
  <si>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</si>
  <si>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</si>
  <si>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</si>
  <si>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</si>
  <si>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</si>
  <si>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</si>
  <si>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</si>
  <si>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</si>
  <si>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</si>
  <si>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</si>
  <si>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</si>
  <si>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</si>
  <si>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</si>
  <si>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</si>
  <si>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</si>
  <si>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</si>
  <si>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</si>
  <si>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</si>
  <si>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</si>
  <si>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</si>
  <si>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</si>
  <si>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</si>
  <si>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</si>
  <si>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</si>
  <si>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</si>
  <si>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</si>
  <si>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</si>
  <si>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</si>
  <si>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</si>
  <si>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</si>
  <si>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</si>
  <si>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</si>
  <si>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</si>
  <si>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</si>
  <si>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</si>
  <si>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</si>
  <si>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</si>
  <si>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</si>
  <si>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</si>
  <si>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</si>
  <si>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</si>
  <si>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</si>
  <si>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</si>
  <si>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</si>
  <si>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</si>
  <si>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</si>
  <si>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</si>
  <si>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</si>
  <si>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</si>
  <si>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</si>
  <si>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</si>
  <si>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</si>
  <si>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</si>
  <si>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</si>
  <si>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</si>
  <si>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</si>
  <si>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</si>
  <si>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</si>
  <si>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</si>
  <si>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</si>
  <si>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</si>
  <si>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</si>
  <si>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</si>
  <si>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</si>
  <si>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</si>
  <si>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</si>
  <si>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</si>
  <si>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</si>
  <si>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</si>
  <si>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</si>
  <si>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</si>
  <si>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</si>
  <si>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</si>
  <si>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</si>
  <si>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</si>
  <si>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</si>
  <si>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</si>
  <si>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</si>
  <si>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</si>
  <si>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</si>
  <si>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</si>
  <si>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</si>
  <si>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</si>
  <si>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</si>
  <si>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</si>
  <si>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</si>
  <si>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</si>
  <si>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</si>
  <si>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</si>
  <si>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</si>
  <si>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</si>
  <si>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</si>
  <si>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</si>
  <si>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</si>
  <si>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</si>
  <si>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</si>
  <si>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</si>
  <si>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</si>
  <si>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</si>
  <si>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</si>
  <si>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</si>
  <si>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</si>
  <si>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</si>
  <si>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</si>
  <si>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</si>
  <si>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</si>
  <si>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</si>
  <si>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</si>
  <si>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</si>
  <si>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</si>
  <si>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</si>
  <si>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</si>
  <si>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</si>
  <si>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</si>
  <si>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</si>
  <si>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</si>
  <si>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</si>
  <si>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</si>
  <si>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</si>
  <si>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</si>
  <si>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</si>
  <si>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</si>
  <si>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</si>
  <si>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</si>
  <si>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</si>
  <si>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</si>
  <si>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</si>
  <si>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</si>
  <si>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</si>
  <si>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</si>
  <si>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</si>
  <si>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</si>
  <si>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</si>
  <si>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</si>
  <si>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</si>
  <si>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</si>
  <si>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</si>
  <si>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</si>
  <si>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</si>
  <si>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</si>
  <si>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</si>
  <si>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</si>
  <si>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</si>
  <si>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</si>
  <si>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</si>
  <si>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</si>
  <si>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</si>
  <si>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</si>
  <si>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</si>
  <si>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</si>
  <si>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</si>
  <si>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</si>
  <si>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</si>
  <si>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</si>
  <si>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</si>
  <si>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</si>
  <si>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</si>
  <si>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</si>
  <si>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</si>
  <si>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</si>
  <si>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</si>
  <si>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</si>
  <si>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</si>
  <si>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</si>
  <si>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</si>
  <si>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</si>
  <si>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</si>
  <si>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</si>
  <si>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</si>
  <si>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</si>
  <si>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</si>
  <si>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</si>
  <si>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</si>
  <si>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</si>
  <si>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</si>
  <si>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</si>
  <si>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</si>
  <si>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</si>
  <si>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</si>
  <si>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</si>
  <si>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</si>
  <si>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</si>
  <si>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</si>
  <si>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</si>
  <si>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</si>
  <si>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</si>
  <si>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</si>
  <si>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</si>
  <si>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</si>
  <si>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</si>
  <si>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</si>
  <si>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</si>
  <si>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</si>
  <si>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</si>
  <si>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</si>
  <si>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</si>
  <si>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</si>
  <si>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</si>
  <si>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</si>
  <si>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</si>
  <si>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</si>
  <si>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</si>
  <si>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</si>
  <si>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</si>
  <si>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</si>
  <si>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</si>
  <si>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</si>
  <si>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</si>
  <si>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</si>
  <si>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</si>
  <si>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</si>
  <si>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</si>
  <si>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</si>
  <si>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</si>
  <si>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</si>
  <si>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</si>
  <si>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</si>
  <si>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</si>
  <si>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</si>
  <si>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</si>
  <si>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</si>
  <si>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</si>
  <si>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</si>
  <si>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</si>
  <si>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</si>
  <si>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</si>
  <si>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</si>
  <si>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</si>
  <si>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</si>
  <si>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</si>
  <si>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</si>
  <si>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</si>
  <si>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</si>
  <si>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</si>
  <si>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</si>
  <si>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</si>
  <si>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</si>
  <si>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</si>
  <si>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</si>
  <si>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</si>
  <si>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</si>
  <si>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</si>
  <si>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</si>
  <si>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</si>
  <si>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</si>
  <si>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</si>
  <si>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</si>
  <si>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</si>
  <si>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</si>
  <si>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</si>
  <si>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</si>
  <si>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</si>
  <si>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</si>
  <si>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</si>
  <si>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</si>
  <si>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</si>
  <si>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</si>
  <si>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</si>
  <si>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</si>
  <si>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</si>
  <si>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</si>
  <si>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</si>
  <si>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</si>
  <si>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</si>
  <si>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</si>
  <si>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</si>
  <si>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</si>
  <si>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</si>
  <si>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</si>
  <si>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</si>
  <si>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</si>
  <si>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</si>
  <si>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</si>
  <si>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</si>
  <si>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</si>
  <si>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</si>
  <si>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</si>
  <si>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</si>
  <si>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</si>
  <si>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</si>
  <si>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</si>
  <si>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</si>
  <si>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</si>
  <si>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</si>
  <si>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</si>
  <si>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</si>
  <si>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</si>
  <si>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</si>
  <si>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</si>
  <si>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</si>
  <si>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</si>
  <si>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</si>
  <si>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</si>
  <si>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</si>
  <si>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</si>
  <si>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</si>
  <si>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</si>
  <si>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</si>
  <si>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</si>
  <si>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</si>
  <si>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</si>
  <si>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</si>
  <si>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</si>
  <si>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</si>
  <si>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</si>
  <si>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</si>
  <si>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</si>
  <si>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</si>
  <si>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</si>
  <si>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</si>
  <si>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</si>
  <si>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</si>
  <si>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</si>
  <si>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</si>
  <si>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</si>
  <si>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</si>
  <si>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</si>
  <si>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</si>
  <si>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</si>
  <si>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</si>
  <si>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</si>
  <si>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</si>
  <si>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</si>
  <si>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</si>
  <si>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</si>
  <si>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</si>
  <si>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</si>
  <si>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</si>
  <si>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</si>
  <si>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</si>
  <si>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</si>
  <si>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</si>
  <si>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</si>
  <si>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</si>
  <si>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</si>
  <si>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</si>
  <si>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</si>
  <si>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</si>
  <si>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</si>
  <si>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</si>
  <si>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</si>
  <si>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</si>
  <si>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</si>
  <si>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</si>
  <si>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</si>
  <si>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</si>
  <si>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</si>
  <si>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</si>
  <si>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</si>
  <si>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</si>
  <si>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</si>
  <si>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</si>
  <si>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</si>
  <si>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</si>
  <si>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</si>
  <si>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</si>
  <si>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</si>
  <si>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</si>
  <si>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</si>
  <si>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</si>
  <si>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</si>
  <si>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</si>
  <si>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</si>
  <si>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</si>
  <si>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</si>
  <si>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</si>
  <si>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</si>
  <si>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</si>
  <si>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</si>
  <si>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</si>
  <si>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</si>
  <si>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</si>
  <si>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</si>
  <si>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</si>
  <si>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</si>
  <si>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</si>
  <si>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</si>
  <si>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</si>
  <si>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</si>
  <si>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</si>
  <si>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</si>
  <si>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</si>
  <si>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</si>
  <si>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</si>
  <si>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</si>
  <si>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</si>
  <si>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</si>
  <si>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</si>
  <si>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</si>
  <si>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</si>
  <si>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</si>
  <si>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</si>
  <si>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</si>
  <si>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</si>
  <si>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</si>
  <si>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</si>
  <si>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</si>
  <si>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</si>
  <si>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</si>
  <si>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</si>
  <si>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</si>
  <si>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</si>
  <si>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</si>
  <si>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</si>
  <si>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</si>
  <si>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</si>
  <si>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</si>
  <si>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</si>
  <si>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</si>
  <si>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</si>
  <si>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</si>
  <si>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</si>
  <si>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</si>
  <si>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</si>
  <si>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</si>
  <si>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</si>
  <si>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</si>
  <si>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</si>
  <si>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</si>
  <si>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</si>
  <si>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</si>
  <si>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</si>
  <si>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</si>
  <si>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</si>
  <si>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</si>
  <si>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</si>
  <si>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</si>
  <si>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</si>
  <si>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</si>
  <si>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</si>
  <si>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</si>
  <si>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</si>
  <si>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</si>
  <si>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</si>
  <si>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</si>
  <si>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</si>
  <si>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</si>
  <si>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</si>
  <si>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</si>
  <si>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</si>
  <si>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</si>
  <si>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</si>
  <si>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</si>
  <si>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</si>
  <si>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</si>
  <si>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</si>
  <si>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</si>
  <si>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</si>
  <si>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</si>
  <si>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</si>
  <si>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</si>
  <si>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</si>
  <si>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</si>
  <si>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</si>
  <si>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</si>
  <si>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</si>
  <si>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</si>
  <si>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</si>
  <si>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</si>
  <si>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</si>
  <si>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</si>
  <si>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</si>
  <si>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</si>
  <si>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</si>
  <si>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</si>
  <si>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</si>
  <si>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</si>
  <si>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</si>
  <si>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</si>
  <si>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</si>
  <si>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</si>
  <si>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</si>
  <si>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</si>
  <si>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</si>
  <si>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</si>
  <si>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</si>
  <si>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</si>
  <si>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</si>
  <si>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</si>
  <si>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</si>
  <si>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</si>
  <si>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</si>
  <si>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</si>
  <si>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</si>
  <si>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</si>
  <si>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</si>
  <si>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</si>
  <si>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</si>
  <si>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</si>
  <si>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</si>
  <si>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</si>
  <si>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</si>
  <si>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</si>
  <si>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</si>
  <si>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</si>
  <si>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</si>
  <si>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</si>
  <si>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</si>
  <si>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</si>
  <si>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</si>
  <si>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</si>
  <si>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</si>
  <si>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</si>
  <si>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</si>
  <si>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</si>
  <si>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</si>
  <si>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</si>
  <si>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</si>
  <si>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</si>
  <si>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</si>
  <si>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</si>
  <si>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</si>
  <si>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</si>
  <si>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</si>
  <si>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</si>
  <si>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</si>
  <si>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</si>
  <si>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</si>
  <si>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</si>
  <si>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</si>
  <si>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</si>
  <si>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</si>
  <si>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</si>
  <si>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</si>
  <si>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</si>
  <si>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</si>
  <si>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</si>
  <si>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</si>
  <si>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</si>
  <si>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</si>
  <si>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</si>
  <si>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</si>
  <si>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</si>
  <si>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</si>
  <si>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</si>
  <si>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</si>
  <si>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</si>
  <si>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</si>
  <si>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</si>
  <si>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</si>
  <si>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</si>
  <si>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</si>
  <si>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</si>
  <si>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</si>
  <si>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</si>
  <si>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</si>
  <si>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</si>
  <si>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</si>
  <si>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</si>
  <si>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</si>
  <si>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</si>
  <si>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</si>
  <si>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</si>
  <si>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</si>
  <si>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</si>
  <si>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</si>
  <si>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</si>
  <si>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</si>
  <si>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</si>
  <si>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</si>
  <si>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</si>
  <si>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</si>
  <si>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</si>
  <si>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</si>
  <si>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</si>
  <si>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</si>
  <si>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</si>
  <si>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</si>
  <si>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</si>
  <si>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</si>
  <si>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</si>
  <si>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</si>
  <si>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</si>
  <si>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</si>
  <si>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</si>
  <si>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</si>
  <si>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</si>
  <si>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</si>
  <si>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</si>
  <si>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</si>
  <si>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</si>
  <si>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</si>
  <si>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</si>
  <si>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</si>
  <si>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</si>
  <si>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</si>
  <si>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</si>
  <si>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</si>
  <si>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</si>
  <si>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</si>
  <si>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</si>
  <si>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</si>
  <si>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</si>
  <si>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</si>
  <si>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</si>
  <si>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</si>
  <si>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</si>
  <si>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</si>
  <si>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</si>
  <si>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</si>
  <si>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</si>
  <si>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</si>
  <si>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</si>
  <si>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</si>
  <si>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</si>
  <si>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</si>
  <si>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</si>
  <si>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</si>
  <si>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</si>
  <si>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</si>
  <si>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</si>
  <si>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</si>
  <si>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</si>
  <si>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</si>
  <si>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</si>
  <si>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</si>
  <si>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</si>
  <si>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</si>
  <si>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</si>
  <si>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</si>
  <si>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</si>
  <si>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</si>
  <si>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</si>
  <si>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</si>
  <si>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</si>
  <si>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</si>
  <si>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</si>
  <si>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</si>
  <si>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</si>
  <si>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</si>
  <si>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</si>
  <si>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</si>
  <si>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</si>
  <si>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</si>
  <si>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</si>
  <si>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</si>
  <si>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</si>
  <si>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</si>
  <si>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</si>
  <si>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</si>
  <si>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</si>
  <si>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</si>
  <si>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</si>
  <si>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</si>
  <si>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</si>
  <si>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</si>
  <si>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</si>
  <si>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</si>
  <si>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</si>
  <si>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</si>
  <si>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</si>
  <si>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</si>
  <si>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</si>
  <si>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</si>
  <si>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</si>
  <si>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</si>
  <si>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</si>
  <si>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</si>
  <si>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</si>
  <si>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</si>
  <si>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</si>
  <si>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</si>
  <si>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</si>
  <si>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</si>
  <si>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</si>
  <si>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</si>
  <si>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</si>
  <si>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</si>
  <si>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</si>
  <si>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</si>
  <si>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</si>
  <si>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</si>
  <si>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</si>
  <si>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</si>
  <si>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</si>
  <si>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</si>
  <si>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</si>
  <si>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</si>
  <si>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</si>
  <si>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</si>
  <si>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</si>
  <si>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</si>
  <si>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</si>
  <si>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</si>
  <si>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</si>
  <si>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</si>
  <si>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</si>
  <si>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</si>
  <si>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</si>
  <si>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</si>
  <si>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</si>
  <si>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</si>
  <si>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</si>
  <si>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</si>
  <si>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</si>
  <si>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</si>
  <si>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</si>
  <si>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</si>
  <si>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</si>
  <si>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</si>
  <si>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</si>
  <si>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</si>
  <si>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</si>
  <si>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</si>
  <si>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</si>
  <si>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</si>
  <si>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</si>
  <si>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</si>
  <si>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</si>
  <si>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</si>
  <si>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</si>
  <si>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</si>
  <si>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</si>
  <si>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</si>
  <si>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</si>
  <si>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</si>
  <si>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</si>
  <si>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</si>
  <si>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</si>
  <si>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</si>
  <si>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</si>
  <si>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</si>
  <si>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</si>
  <si>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</si>
  <si>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</si>
  <si>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</si>
  <si>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</si>
  <si>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</si>
  <si>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</si>
  <si>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</si>
  <si>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</si>
  <si>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</si>
  <si>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</si>
  <si>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</si>
  <si>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</si>
  <si>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</si>
  <si>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</si>
  <si>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</si>
  <si>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</si>
  <si>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</si>
  <si>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</si>
  <si>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</si>
  <si>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</si>
  <si>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</si>
  <si>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</si>
  <si>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</si>
  <si>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</si>
  <si>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</si>
  <si>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</si>
  <si>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</si>
  <si>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</si>
  <si>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</si>
  <si>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</si>
  <si>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</si>
  <si>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</si>
  <si>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</si>
  <si>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</si>
  <si>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</si>
  <si>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</si>
  <si>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</si>
  <si>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</si>
  <si>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</si>
  <si>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</si>
  <si>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</si>
  <si>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</si>
  <si>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</si>
  <si>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</si>
  <si>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</si>
  <si>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</si>
  <si>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</si>
  <si>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</si>
  <si>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</si>
  <si>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</si>
  <si>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</si>
  <si>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</si>
  <si>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</si>
  <si>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</si>
  <si>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</si>
  <si>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</si>
  <si>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</si>
  <si>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</si>
  <si>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</si>
  <si>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</si>
  <si>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</si>
  <si>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</si>
  <si>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</si>
  <si>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</si>
  <si>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</si>
  <si>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</si>
  <si>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</si>
  <si>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</si>
  <si>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</si>
  <si>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</si>
  <si>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</si>
  <si>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</si>
  <si>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</si>
  <si>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</si>
  <si>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</si>
  <si>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</si>
  <si>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</si>
  <si>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</si>
  <si>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</si>
  <si>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</si>
  <si>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</si>
  <si>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</si>
  <si>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</si>
  <si>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</si>
  <si>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</si>
  <si>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</si>
  <si>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</si>
  <si>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</si>
  <si>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</si>
  <si>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</si>
  <si>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</si>
  <si>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</si>
  <si>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</si>
  <si>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</si>
  <si>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</si>
  <si>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</si>
  <si>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</si>
  <si>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</si>
  <si>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</si>
  <si>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</si>
  <si>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</si>
  <si>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</si>
  <si>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</si>
  <si>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</si>
  <si>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</si>
  <si>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</si>
  <si>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</si>
  <si>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</si>
  <si>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</si>
  <si>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</si>
  <si>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</si>
  <si>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</si>
  <si>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</si>
  <si>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</si>
  <si>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</si>
  <si>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</si>
  <si>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</si>
  <si>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</si>
  <si>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</si>
  <si>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</si>
  <si>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</si>
  <si>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</si>
  <si>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</si>
  <si>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</si>
  <si>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</si>
  <si>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</si>
  <si>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</si>
  <si>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</si>
  <si>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</si>
  <si>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</si>
  <si>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</si>
  <si>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</si>
  <si>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</si>
  <si>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</si>
  <si>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</si>
  <si>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</si>
  <si>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</si>
  <si>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</si>
  <si>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</si>
  <si>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</si>
  <si>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</si>
  <si>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</si>
  <si>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</si>
  <si>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</si>
  <si>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</si>
  <si>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</si>
  <si>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</si>
  <si>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</si>
  <si>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</si>
  <si>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</si>
  <si>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</si>
  <si>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</si>
  <si>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</si>
  <si>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</si>
  <si>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</si>
  <si>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</si>
  <si>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</si>
  <si>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</si>
  <si>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</si>
  <si>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</si>
  <si>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</si>
  <si>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</si>
  <si>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</si>
  <si>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</si>
  <si>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</si>
  <si>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</si>
  <si>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</si>
  <si>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</si>
  <si>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</si>
  <si>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</si>
  <si>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</si>
  <si>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</si>
  <si>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</si>
  <si>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</si>
  <si>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</si>
  <si>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</si>
  <si>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</si>
  <si>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</si>
  <si>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</si>
  <si>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</si>
  <si>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</si>
  <si>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</si>
  <si>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</si>
  <si>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</si>
  <si>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</si>
  <si>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</si>
  <si>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</si>
  <si>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</si>
  <si>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</si>
  <si>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</si>
  <si>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</si>
  <si>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</si>
  <si>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</si>
  <si>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</si>
  <si>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</si>
  <si>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</si>
  <si>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</si>
  <si>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</si>
  <si>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</si>
  <si>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</si>
  <si>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</si>
  <si>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</si>
  <si>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</si>
  <si>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</si>
  <si>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</si>
  <si>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</si>
  <si>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</si>
  <si>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</si>
  <si>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</si>
  <si>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</si>
  <si>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</si>
  <si>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</si>
  <si>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</si>
  <si>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</si>
  <si>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</si>
  <si>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</si>
  <si>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</si>
  <si>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</si>
  <si>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</si>
  <si>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</si>
  <si>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</si>
  <si>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</si>
  <si>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</si>
  <si>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</si>
  <si>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</si>
  <si>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</si>
  <si>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</si>
  <si>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</si>
  <si>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</si>
  <si>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</si>
  <si>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</si>
  <si>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</si>
  <si>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</si>
  <si>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</si>
  <si>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</si>
  <si>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</si>
  <si>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</si>
  <si>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</si>
  <si>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</si>
  <si>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</si>
  <si>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</si>
  <si>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</si>
  <si>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</si>
  <si>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</si>
  <si>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</si>
  <si>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</si>
  <si>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</si>
  <si>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</si>
  <si>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</si>
  <si>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</si>
  <si>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</si>
  <si>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</si>
  <si>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</si>
  <si>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</si>
  <si>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</si>
  <si>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</si>
  <si>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</si>
  <si>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</si>
  <si>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</si>
  <si>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</si>
  <si>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</si>
  <si>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</si>
  <si>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</si>
  <si>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</si>
  <si>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</si>
  <si>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</si>
  <si>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</si>
  <si>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</si>
  <si>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</si>
  <si>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</si>
  <si>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</si>
  <si>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</si>
  <si>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</si>
  <si>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</si>
  <si>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</si>
  <si>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</si>
  <si>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</si>
  <si>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</si>
  <si>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</si>
  <si>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</si>
  <si>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</si>
  <si>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</si>
  <si>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</si>
  <si>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</si>
  <si>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</si>
  <si>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</si>
  <si>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</si>
  <si>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</si>
  <si>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</si>
  <si>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</si>
  <si>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</si>
  <si>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</si>
  <si>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</si>
  <si>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</si>
  <si>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</si>
  <si>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</si>
  <si>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</si>
  <si>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</si>
  <si>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</si>
  <si>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</si>
  <si>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</si>
  <si>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</si>
  <si>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</si>
  <si>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</si>
  <si>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</si>
  <si>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</si>
  <si>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</si>
  <si>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</si>
  <si>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</si>
  <si>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</si>
  <si>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</si>
  <si>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</si>
  <si>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</si>
  <si>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</si>
  <si>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</si>
  <si>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</si>
  <si>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</si>
  <si>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</si>
  <si>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</si>
  <si>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</si>
  <si>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</si>
  <si>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</si>
  <si>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</si>
  <si>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</si>
  <si>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</si>
  <si>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</si>
  <si>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</si>
  <si>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</si>
  <si>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</si>
  <si>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</si>
  <si>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</si>
  <si>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</si>
  <si>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</si>
  <si>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</si>
  <si>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</si>
  <si>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</si>
  <si>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</si>
  <si>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</si>
  <si>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</si>
  <si>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</si>
  <si>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</si>
  <si>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</si>
  <si>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</si>
  <si>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</si>
  <si>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</si>
  <si>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</si>
  <si>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</si>
  <si>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</si>
  <si>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</si>
  <si>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</si>
  <si>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</si>
  <si>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</si>
  <si>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</si>
  <si>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</si>
  <si>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</si>
  <si>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</si>
  <si>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</si>
  <si>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</si>
  <si>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</si>
  <si>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</si>
  <si>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</si>
  <si>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</si>
  <si>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</si>
  <si>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</si>
  <si>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</si>
  <si>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</si>
  <si>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</si>
  <si>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</si>
  <si>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</si>
  <si>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</si>
  <si>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</si>
  <si>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</si>
  <si>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</si>
  <si>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</si>
  <si>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</si>
  <si>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</si>
  <si>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</si>
  <si>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</si>
  <si>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</si>
  <si>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</si>
  <si>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</si>
  <si>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</si>
  <si>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</si>
  <si>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</si>
  <si>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</si>
  <si>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</si>
  <si>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</si>
  <si>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</si>
  <si>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</si>
  <si>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</si>
  <si>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</si>
  <si>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</si>
  <si>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</si>
  <si>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</si>
  <si>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</si>
  <si>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</si>
  <si>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</si>
  <si>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</si>
  <si>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</si>
  <si>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</si>
  <si>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</si>
  <si>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</si>
  <si>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</si>
  <si>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</si>
  <si>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</si>
  <si>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</si>
  <si>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</si>
  <si>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</si>
  <si>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</si>
  <si>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</si>
  <si>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</si>
  <si>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</si>
  <si>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</si>
  <si>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</si>
  <si>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</si>
  <si>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</si>
  <si>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</si>
  <si>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</si>
  <si>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</si>
  <si>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</si>
  <si>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</si>
  <si>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</si>
  <si>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</si>
  <si>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</si>
  <si>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</si>
  <si>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</si>
  <si>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</si>
  <si>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</si>
  <si>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</si>
  <si>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</si>
  <si>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</si>
  <si>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</si>
  <si>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</si>
  <si>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</si>
  <si>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</si>
  <si>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</si>
  <si>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</si>
  <si>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</si>
  <si>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</si>
  <si>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</si>
  <si>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</si>
  <si>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</si>
  <si>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</si>
  <si>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</si>
  <si>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</si>
  <si>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</si>
  <si>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</si>
  <si>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</si>
  <si>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</si>
  <si>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</si>
  <si>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</si>
  <si>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</si>
  <si>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</si>
  <si>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</si>
  <si>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</si>
  <si>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</si>
  <si>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</si>
  <si>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</si>
  <si>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</si>
  <si>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</si>
  <si>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</si>
  <si>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</si>
  <si>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</si>
  <si>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</si>
  <si>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</si>
  <si>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</si>
  <si>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</si>
  <si>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</si>
  <si>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</si>
  <si>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</si>
  <si>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</si>
  <si>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</si>
  <si>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</si>
  <si>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</si>
  <si>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</si>
  <si>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</si>
  <si>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</si>
  <si>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</si>
  <si>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</si>
  <si>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</si>
  <si>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</si>
  <si>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</si>
  <si>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</si>
  <si>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</si>
  <si>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</si>
  <si>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</si>
  <si>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</si>
  <si>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</si>
  <si>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</si>
  <si>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</si>
  <si>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</si>
  <si>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</si>
  <si>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</si>
  <si>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</si>
  <si>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</si>
  <si>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</si>
  <si>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</si>
  <si>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</si>
  <si>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</si>
  <si>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</si>
  <si>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</si>
  <si>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</si>
  <si>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</si>
  <si>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</si>
  <si>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</si>
  <si>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</si>
  <si>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</si>
  <si>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</si>
  <si>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</si>
  <si>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</si>
  <si>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</si>
  <si>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</si>
  <si>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</si>
  <si>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</si>
  <si>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</si>
  <si>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</si>
  <si>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</si>
  <si>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</si>
  <si>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</si>
  <si>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</si>
  <si>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</si>
  <si>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</si>
  <si>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</si>
  <si>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</si>
  <si>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</si>
  <si>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</si>
  <si>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</si>
  <si>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</si>
  <si>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</si>
  <si>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</si>
  <si>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</si>
  <si>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</si>
  <si>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</si>
  <si>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</si>
  <si>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</si>
  <si>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</si>
  <si>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</si>
  <si>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</si>
  <si>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</si>
  <si>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</si>
  <si>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</si>
  <si>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</si>
  <si>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</si>
  <si>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</si>
  <si>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</si>
  <si>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</si>
  <si>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</si>
  <si>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</si>
  <si>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</si>
  <si>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</si>
  <si>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</si>
  <si>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</si>
  <si>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</si>
  <si>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</si>
  <si>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</si>
  <si>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</si>
  <si>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</si>
  <si>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</si>
  <si>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</si>
  <si>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</si>
  <si>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</si>
  <si>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</si>
  <si>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</si>
  <si>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</si>
  <si>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</si>
  <si>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</si>
  <si>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</si>
  <si>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</si>
  <si>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</si>
  <si>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</si>
  <si>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</si>
  <si>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</si>
  <si>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</si>
  <si>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</si>
  <si>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</si>
  <si>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</si>
  <si>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</si>
  <si>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</si>
  <si>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</si>
  <si>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</si>
  <si>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</si>
  <si>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</si>
  <si>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</si>
  <si>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</si>
  <si>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</si>
  <si>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</si>
  <si>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</si>
  <si>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</si>
  <si>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</si>
  <si>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</si>
  <si>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</si>
  <si>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</si>
  <si>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</si>
  <si>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</si>
  <si>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</si>
  <si>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</si>
  <si>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</si>
  <si>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</si>
  <si>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</si>
  <si>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</si>
  <si>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</si>
  <si>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</si>
  <si>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</si>
  <si>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</si>
  <si>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</si>
  <si>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</si>
  <si>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</si>
  <si>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</si>
  <si>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</si>
  <si>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</si>
  <si>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</si>
  <si>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</si>
  <si>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</si>
  <si>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</si>
  <si>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</si>
  <si>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</si>
  <si>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</si>
  <si>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</si>
  <si>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</si>
  <si>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</si>
  <si>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</si>
  <si>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</si>
  <si>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</si>
  <si>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</si>
  <si>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</si>
  <si>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</si>
  <si>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</si>
  <si>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</si>
  <si>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</si>
  <si>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</si>
  <si>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</si>
  <si>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</si>
  <si>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</si>
  <si>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</si>
  <si>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</si>
  <si>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</si>
  <si>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</si>
  <si>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</si>
  <si>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</si>
  <si>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</si>
  <si>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</si>
  <si>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</si>
  <si>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</si>
  <si>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</si>
  <si>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</si>
  <si>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</si>
  <si>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</si>
  <si>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</si>
  <si>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</si>
  <si>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</si>
  <si>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</si>
  <si>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</si>
  <si>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</si>
  <si>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</si>
  <si>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</si>
  <si>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</si>
  <si>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</si>
  <si>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</si>
  <si>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</si>
  <si>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</si>
  <si>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</si>
  <si>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</si>
  <si>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</si>
  <si>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</si>
  <si>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</si>
  <si>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</si>
  <si>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</si>
  <si>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</si>
  <si>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</si>
  <si>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</si>
  <si>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</si>
  <si>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</si>
  <si>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</si>
  <si>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</si>
  <si>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</si>
  <si>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</si>
  <si>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</si>
  <si>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</si>
  <si>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</si>
  <si>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</si>
  <si>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</si>
  <si>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</si>
  <si>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</si>
  <si>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</si>
  <si>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</si>
  <si>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</si>
  <si>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</si>
  <si>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</si>
  <si>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</si>
  <si>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</si>
  <si>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</si>
  <si>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</si>
  <si>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</si>
  <si>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</si>
  <si>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</si>
  <si>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</si>
  <si>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</si>
  <si>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</si>
  <si>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</si>
  <si>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</si>
  <si>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</si>
  <si>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</si>
  <si>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</si>
  <si>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</si>
  <si>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</si>
  <si>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</si>
  <si>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</si>
  <si>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</si>
  <si>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</si>
  <si>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</si>
  <si>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</si>
  <si>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</si>
  <si>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</si>
  <si>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</si>
  <si>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</si>
  <si>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</si>
  <si>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</si>
  <si>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</si>
  <si>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</si>
  <si>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</si>
  <si>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</si>
  <si>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</si>
  <si>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</si>
  <si>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</si>
  <si>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</si>
  <si>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</si>
  <si>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</si>
  <si>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</si>
  <si>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</si>
  <si>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</si>
  <si>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</si>
  <si>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</si>
  <si>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</si>
  <si>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</si>
  <si>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</si>
  <si>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</si>
  <si>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</si>
  <si>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</si>
  <si>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</si>
  <si>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</si>
  <si>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</si>
  <si>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</si>
  <si>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</si>
  <si>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</si>
  <si>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</si>
  <si>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</si>
  <si>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</si>
  <si>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</si>
  <si>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</si>
  <si>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</si>
  <si>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</si>
  <si>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</si>
  <si>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</si>
  <si>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</si>
  <si>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</si>
  <si>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</si>
  <si>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</si>
  <si>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</si>
  <si>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</si>
  <si>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</si>
  <si>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</si>
  <si>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</si>
  <si>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</si>
  <si>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</si>
  <si>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</si>
  <si>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</si>
  <si>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</si>
  <si>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</si>
  <si>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</si>
  <si>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</si>
  <si>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</si>
  <si>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</si>
  <si>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</si>
  <si>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</si>
  <si>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</si>
  <si>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</si>
  <si>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</si>
  <si>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</si>
  <si>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</si>
  <si>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</si>
  <si>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</si>
  <si>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</si>
  <si>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</si>
  <si>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</si>
  <si>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</si>
  <si>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</si>
  <si>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</si>
  <si>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</si>
  <si>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</si>
  <si>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</si>
  <si>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</si>
  <si>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</si>
  <si>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</si>
  <si>
    <t>2021-70-10001718</t>
  </si>
  <si>
    <t> 786.667.640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</si>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</sst>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36"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5" fillId="0" borderId="0" xfId="0" applyFon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3" zoomScaleNormal="93"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30" t="s">
        <v>2654</v>
      </c>
      <c r="D2" s="231"/>
      <c r="E2" s="231"/>
      <c r="F2" s="231"/>
      <c r="G2" s="231"/>
      <c r="H2" s="231"/>
      <c r="I2" s="231"/>
      <c r="J2" s="231"/>
      <c r="K2" s="231"/>
      <c r="L2" s="251" t="s">
        <v>2640</v>
      </c>
      <c r="M2" s="251"/>
      <c r="N2" s="256" t="s">
        <v>2641</v>
      </c>
      <c r="O2" s="257"/>
    </row>
    <row r="3" spans="1:20" ht="33" customHeight="1" x14ac:dyDescent="0.25">
      <c r="A3" s="9"/>
      <c r="B3" s="8"/>
      <c r="C3" s="232"/>
      <c r="D3" s="233"/>
      <c r="E3" s="233"/>
      <c r="F3" s="233"/>
      <c r="G3" s="233"/>
      <c r="H3" s="233"/>
      <c r="I3" s="233"/>
      <c r="J3" s="233"/>
      <c r="K3" s="233"/>
      <c r="L3" s="258" t="s">
        <v>1</v>
      </c>
      <c r="M3" s="258"/>
      <c r="N3" s="258" t="s">
        <v>2642</v>
      </c>
      <c r="O3" s="260"/>
    </row>
    <row r="4" spans="1:20" ht="24.75" customHeight="1" thickBot="1" x14ac:dyDescent="0.3">
      <c r="A4" s="10"/>
      <c r="B4" s="12"/>
      <c r="C4" s="234"/>
      <c r="D4" s="235"/>
      <c r="E4" s="235"/>
      <c r="F4" s="235"/>
      <c r="G4" s="235"/>
      <c r="H4" s="235"/>
      <c r="I4" s="235"/>
      <c r="J4" s="235"/>
      <c r="K4" s="235"/>
      <c r="L4" s="261" t="s">
        <v>0</v>
      </c>
      <c r="M4" s="261"/>
      <c r="N4" s="261"/>
      <c r="O4" s="26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6" t="s">
        <v>2638</v>
      </c>
      <c r="B6" s="217"/>
      <c r="C6" s="217"/>
      <c r="D6" s="217"/>
      <c r="E6" s="217"/>
      <c r="F6" s="217"/>
      <c r="G6" s="217"/>
      <c r="H6" s="217"/>
      <c r="I6" s="217"/>
      <c r="J6" s="217"/>
      <c r="K6" s="217"/>
      <c r="L6" s="217"/>
      <c r="M6" s="217"/>
      <c r="N6" s="217"/>
      <c r="O6" s="21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52" t="str">
        <f>HYPERLINK("#MI_Oferente_Singular!A114","CAPACIDAD RESIDUAL")</f>
        <v>CAPACIDAD RESIDUAL</v>
      </c>
      <c r="F8" s="253"/>
      <c r="G8" s="254"/>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52" t="str">
        <f>HYPERLINK("#MI_Oferente_Singular!A162","TALENTO HUMANO")</f>
        <v>TALENTO HUMANO</v>
      </c>
      <c r="F9" s="253"/>
      <c r="G9" s="254"/>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52" t="str">
        <f>HYPERLINK("#MI_Oferente_Singular!F162","INFRAESTRUCTURA")</f>
        <v>INFRAESTRUCTURA</v>
      </c>
      <c r="F10" s="253"/>
      <c r="G10" s="254"/>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88" t="s">
        <v>2729</v>
      </c>
      <c r="D15" s="35"/>
      <c r="E15" s="35"/>
      <c r="F15" s="5"/>
      <c r="G15" s="32" t="s">
        <v>1168</v>
      </c>
      <c r="H15" s="102" t="s">
        <v>453</v>
      </c>
      <c r="I15" s="32" t="s">
        <v>2624</v>
      </c>
      <c r="J15" s="107" t="s">
        <v>2626</v>
      </c>
      <c r="L15" s="236" t="s">
        <v>8</v>
      </c>
      <c r="M15" s="23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6" t="s">
        <v>21</v>
      </c>
      <c r="B17" s="217"/>
      <c r="C17" s="217"/>
      <c r="D17" s="217"/>
      <c r="E17" s="217"/>
      <c r="F17" s="217"/>
      <c r="G17" s="217"/>
      <c r="H17" s="216" t="s">
        <v>12</v>
      </c>
      <c r="I17" s="217"/>
      <c r="J17" s="217"/>
      <c r="K17" s="217"/>
      <c r="L17" s="217"/>
      <c r="M17" s="217"/>
      <c r="N17" s="217"/>
      <c r="O17" s="21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55"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255"/>
      <c r="I20" s="143" t="s">
        <v>453</v>
      </c>
      <c r="J20" s="144" t="s">
        <v>967</v>
      </c>
      <c r="K20" s="263" t="s">
        <v>2730</v>
      </c>
      <c r="L20" s="146"/>
      <c r="M20" s="146">
        <v>44561</v>
      </c>
      <c r="N20" s="129">
        <f>+(M20-L20)/30</f>
        <v>1485.3666666666666</v>
      </c>
      <c r="O20" s="132"/>
      <c r="U20" s="128"/>
      <c r="V20" s="104">
        <f ca="1">NOW()</f>
        <v>44194.720514699075</v>
      </c>
      <c r="W20" s="104">
        <f ca="1">NOW()</f>
        <v>44194.720514699075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3"/>
      <c r="I37" s="124"/>
      <c r="J37" s="124"/>
      <c r="K37" s="124"/>
      <c r="L37" s="124"/>
      <c r="M37" s="124"/>
      <c r="N37" s="124"/>
      <c r="O37" s="125"/>
    </row>
    <row r="38" spans="1:16" ht="21" customHeight="1" x14ac:dyDescent="0.25">
      <c r="A38" s="9"/>
      <c r="B38" s="250" t="str">
        <f>VLOOKUP(B20,EAS!A2:B1439,2,0)</f>
        <v>FUNDACION AMANECER CARIBE</v>
      </c>
      <c r="C38" s="250"/>
      <c r="D38" s="250"/>
      <c r="E38" s="250"/>
      <c r="F38" s="250"/>
      <c r="G38" s="5"/>
      <c r="H38" s="126"/>
      <c r="I38" s="259" t="s">
        <v>7</v>
      </c>
      <c r="J38" s="259"/>
      <c r="K38" s="259"/>
      <c r="L38" s="259"/>
      <c r="M38" s="259"/>
      <c r="N38" s="259"/>
      <c r="O38" s="127"/>
    </row>
    <row r="39" spans="1:16" ht="42.95" customHeight="1" thickBot="1" x14ac:dyDescent="0.3">
      <c r="A39" s="10"/>
      <c r="B39" s="11"/>
      <c r="C39" s="11"/>
      <c r="D39" s="11"/>
      <c r="E39" s="11"/>
      <c r="F39" s="11"/>
      <c r="G39" s="11"/>
      <c r="H39" s="10"/>
      <c r="I39" s="245" t="s">
        <v>2731</v>
      </c>
      <c r="J39" s="245"/>
      <c r="K39" s="245"/>
      <c r="L39" s="245"/>
      <c r="M39" s="245"/>
      <c r="N39" s="245"/>
      <c r="O39" s="12"/>
    </row>
    <row r="40" spans="1:16" ht="15.75" thickBot="1" x14ac:dyDescent="0.3"/>
    <row r="41" spans="1:16" s="19" customFormat="1" ht="31.5" customHeight="1" thickBot="1" x14ac:dyDescent="0.3">
      <c r="A41" s="216" t="s">
        <v>3</v>
      </c>
      <c r="B41" s="217"/>
      <c r="C41" s="217"/>
      <c r="D41" s="217"/>
      <c r="E41" s="217"/>
      <c r="F41" s="217"/>
      <c r="G41" s="217"/>
      <c r="H41" s="217"/>
      <c r="I41" s="217"/>
      <c r="J41" s="217"/>
      <c r="K41" s="217"/>
      <c r="L41" s="217"/>
      <c r="M41" s="217"/>
      <c r="N41" s="217"/>
      <c r="O41" s="218"/>
      <c r="P41" s="76"/>
    </row>
    <row r="42" spans="1:16" ht="8.25" customHeight="1" thickBot="1" x14ac:dyDescent="0.3"/>
    <row r="43" spans="1:16" s="19" customFormat="1" ht="31.5" customHeight="1" thickBot="1" x14ac:dyDescent="0.3">
      <c r="A43" s="194" t="s">
        <v>4</v>
      </c>
      <c r="B43" s="195"/>
      <c r="C43" s="195"/>
      <c r="D43" s="195"/>
      <c r="E43" s="195"/>
      <c r="F43" s="195"/>
      <c r="G43" s="195"/>
      <c r="H43" s="195"/>
      <c r="I43" s="195"/>
      <c r="J43" s="195"/>
      <c r="K43" s="195"/>
      <c r="L43" s="195"/>
      <c r="M43" s="195"/>
      <c r="N43" s="195"/>
      <c r="O43" s="196"/>
      <c r="P43" s="76"/>
    </row>
    <row r="44" spans="1:16" ht="15" customHeight="1" x14ac:dyDescent="0.25">
      <c r="A44" s="197" t="s">
        <v>2655</v>
      </c>
      <c r="B44" s="198"/>
      <c r="C44" s="198"/>
      <c r="D44" s="198"/>
      <c r="E44" s="198"/>
      <c r="F44" s="198"/>
      <c r="G44" s="198"/>
      <c r="H44" s="198"/>
      <c r="I44" s="198"/>
      <c r="J44" s="198"/>
      <c r="K44" s="198"/>
      <c r="L44" s="198"/>
      <c r="M44" s="198"/>
      <c r="N44" s="198"/>
      <c r="O44" s="199"/>
    </row>
    <row r="45" spans="1:16" x14ac:dyDescent="0.25">
      <c r="A45" s="200"/>
      <c r="B45" s="201"/>
      <c r="C45" s="201"/>
      <c r="D45" s="201"/>
      <c r="E45" s="201"/>
      <c r="F45" s="201"/>
      <c r="G45" s="201"/>
      <c r="H45" s="201"/>
      <c r="I45" s="201"/>
      <c r="J45" s="201"/>
      <c r="K45" s="201"/>
      <c r="L45" s="201"/>
      <c r="M45" s="201"/>
      <c r="N45" s="201"/>
      <c r="O45" s="202"/>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2716</v>
      </c>
      <c r="E56" s="185">
        <v>43450</v>
      </c>
      <c r="F56" s="139">
        <v>43556</v>
      </c>
      <c r="G56" s="153">
        <f>IF(AND(E56&lt;&gt;"",F56&lt;&gt;""),((F56-E56)/30),"")</f>
        <v>3.5333333333333332</v>
      </c>
      <c r="H56" s="182" t="s">
        <v>2718</v>
      </c>
      <c r="I56" s="111" t="s">
        <v>453</v>
      </c>
      <c r="J56" s="111" t="s">
        <v>973</v>
      </c>
      <c r="K56" s="182" t="s">
        <v>2717</v>
      </c>
      <c r="L56" s="112" t="s">
        <v>1148</v>
      </c>
      <c r="M56" s="113"/>
      <c r="N56" s="112" t="s">
        <v>2634</v>
      </c>
      <c r="O56" s="112" t="s">
        <v>2728</v>
      </c>
      <c r="P56" s="79"/>
    </row>
    <row r="57" spans="1:16" s="7" customFormat="1" ht="24.75" customHeight="1" outlineLevel="1" x14ac:dyDescent="0.2">
      <c r="A57" s="138">
        <v>10</v>
      </c>
      <c r="B57" s="116" t="s">
        <v>2697</v>
      </c>
      <c r="C57" s="65" t="s">
        <v>31</v>
      </c>
      <c r="D57" s="115" t="s">
        <v>2722</v>
      </c>
      <c r="E57" s="185">
        <v>43313</v>
      </c>
      <c r="F57" s="139">
        <v>43404</v>
      </c>
      <c r="G57" s="153">
        <f>IF(AND(E57&lt;&gt;"",F57&lt;&gt;""),((F57-E57)/30),"")</f>
        <v>3.0333333333333332</v>
      </c>
      <c r="H57" s="182" t="s">
        <v>2723</v>
      </c>
      <c r="I57" s="63" t="s">
        <v>453</v>
      </c>
      <c r="J57" s="63" t="s">
        <v>973</v>
      </c>
      <c r="K57" s="187">
        <v>33223000</v>
      </c>
      <c r="L57" s="65" t="s">
        <v>1148</v>
      </c>
      <c r="M57" s="67"/>
      <c r="N57" s="65" t="s">
        <v>27</v>
      </c>
      <c r="O57" s="65" t="s">
        <v>2728</v>
      </c>
      <c r="P57" s="79"/>
    </row>
    <row r="58" spans="1:16" s="7" customFormat="1" ht="24.75" customHeight="1" outlineLevel="1" x14ac:dyDescent="0.2">
      <c r="A58" s="138">
        <v>11</v>
      </c>
      <c r="B58" s="116" t="s">
        <v>2697</v>
      </c>
      <c r="C58" s="65" t="s">
        <v>31</v>
      </c>
      <c r="D58" s="115" t="s">
        <v>2727</v>
      </c>
      <c r="E58" s="115" t="s">
        <v>2726</v>
      </c>
      <c r="F58" s="139">
        <v>43449</v>
      </c>
      <c r="G58" s="153">
        <f>IF(AND(E58&lt;&gt;"",F58&lt;&gt;""),((F58-E58)/30),"")</f>
        <v>4.5333333333333332</v>
      </c>
      <c r="H58" s="182" t="s">
        <v>2724</v>
      </c>
      <c r="I58" s="63" t="s">
        <v>453</v>
      </c>
      <c r="J58" s="63" t="s">
        <v>973</v>
      </c>
      <c r="K58" s="182" t="s">
        <v>2725</v>
      </c>
      <c r="L58" s="65" t="s">
        <v>1148</v>
      </c>
      <c r="M58" s="113"/>
      <c r="N58" s="65" t="s">
        <v>27</v>
      </c>
      <c r="O58" s="65" t="s">
        <v>2728</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5"/>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5"/>
      <c r="F66" s="139"/>
      <c r="G66" s="153" t="str">
        <f>IF(AND(E66&lt;&gt;"",F66&lt;&gt;""),((F66-E66)/30),"")</f>
        <v/>
      </c>
      <c r="H66" s="182"/>
      <c r="I66" s="63"/>
      <c r="J66" s="63"/>
      <c r="K66" s="187"/>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4" t="s">
        <v>2633</v>
      </c>
      <c r="B109" s="195"/>
      <c r="C109" s="195"/>
      <c r="D109" s="195"/>
      <c r="E109" s="195"/>
      <c r="F109" s="195"/>
      <c r="G109" s="195"/>
      <c r="H109" s="195"/>
      <c r="I109" s="195"/>
      <c r="J109" s="195"/>
      <c r="K109" s="195"/>
      <c r="L109" s="195"/>
      <c r="M109" s="195"/>
      <c r="N109" s="195"/>
      <c r="O109" s="196"/>
      <c r="P109" s="76"/>
    </row>
    <row r="110" spans="1:16" ht="15" customHeight="1" x14ac:dyDescent="0.25">
      <c r="A110" s="197" t="s">
        <v>2656</v>
      </c>
      <c r="B110" s="198"/>
      <c r="C110" s="198"/>
      <c r="D110" s="198"/>
      <c r="E110" s="198"/>
      <c r="F110" s="198"/>
      <c r="G110" s="198"/>
      <c r="H110" s="198"/>
      <c r="I110" s="198"/>
      <c r="J110" s="198"/>
      <c r="K110" s="198"/>
      <c r="L110" s="198"/>
      <c r="M110" s="198"/>
      <c r="N110" s="198"/>
      <c r="O110" s="199"/>
    </row>
    <row r="111" spans="1:16" ht="15.75" thickBot="1" x14ac:dyDescent="0.3">
      <c r="A111" s="200"/>
      <c r="B111" s="201"/>
      <c r="C111" s="201"/>
      <c r="D111" s="201"/>
      <c r="E111" s="201"/>
      <c r="F111" s="201"/>
      <c r="G111" s="201"/>
      <c r="H111" s="201"/>
      <c r="I111" s="201"/>
      <c r="J111" s="201"/>
      <c r="K111" s="201"/>
      <c r="L111" s="201"/>
      <c r="M111" s="201"/>
      <c r="N111" s="201"/>
      <c r="O111" s="202"/>
    </row>
    <row r="112" spans="1:16" s="1" customFormat="1" ht="26.25" customHeight="1" thickBot="1" x14ac:dyDescent="0.3">
      <c r="I112" s="208" t="s">
        <v>9</v>
      </c>
      <c r="J112" s="20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16" t="s">
        <v>13</v>
      </c>
      <c r="B162" s="217"/>
      <c r="C162" s="217"/>
      <c r="D162" s="217"/>
      <c r="E162" s="218"/>
      <c r="F162" s="217" t="s">
        <v>15</v>
      </c>
      <c r="G162" s="217"/>
      <c r="H162" s="217"/>
      <c r="I162" s="216" t="s">
        <v>16</v>
      </c>
      <c r="J162" s="217"/>
      <c r="K162" s="217"/>
      <c r="L162" s="217"/>
      <c r="M162" s="217"/>
      <c r="N162" s="217"/>
      <c r="O162" s="218"/>
      <c r="P162" s="76"/>
    </row>
    <row r="163" spans="1:28" ht="51.75" customHeight="1" x14ac:dyDescent="0.25">
      <c r="A163" s="219" t="s">
        <v>2660</v>
      </c>
      <c r="B163" s="220"/>
      <c r="C163" s="220"/>
      <c r="D163" s="220"/>
      <c r="E163" s="221"/>
      <c r="F163" s="222" t="s">
        <v>2661</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3" t="s">
        <v>2614</v>
      </c>
      <c r="C165" s="223"/>
      <c r="D165" s="223"/>
      <c r="E165" s="8"/>
      <c r="F165" s="5"/>
      <c r="G165" s="224" t="s">
        <v>2614</v>
      </c>
      <c r="H165" s="224"/>
      <c r="I165" s="225" t="s">
        <v>1164</v>
      </c>
      <c r="J165" s="226"/>
      <c r="K165" s="226"/>
      <c r="L165" s="226"/>
      <c r="M165" s="226"/>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27" t="s">
        <v>2643</v>
      </c>
      <c r="J167" s="228"/>
      <c r="K167" s="228"/>
      <c r="L167" s="228"/>
      <c r="M167" s="228"/>
      <c r="N167" s="228"/>
      <c r="O167" s="229"/>
      <c r="U167" s="51"/>
    </row>
    <row r="168" spans="1:28" x14ac:dyDescent="0.25">
      <c r="A168" s="9"/>
      <c r="B168" s="246" t="s">
        <v>2658</v>
      </c>
      <c r="C168" s="246"/>
      <c r="D168" s="246"/>
      <c r="E168" s="8"/>
      <c r="F168" s="5"/>
      <c r="H168" s="81" t="s">
        <v>2657</v>
      </c>
      <c r="I168" s="227"/>
      <c r="J168" s="228"/>
      <c r="K168" s="228"/>
      <c r="L168" s="228"/>
      <c r="M168" s="228"/>
      <c r="N168" s="228"/>
      <c r="O168" s="22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6" t="s">
        <v>2668</v>
      </c>
      <c r="B172" s="217"/>
      <c r="C172" s="217"/>
      <c r="D172" s="217"/>
      <c r="E172" s="217"/>
      <c r="F172" s="217"/>
      <c r="G172" s="217"/>
      <c r="H172" s="217"/>
      <c r="I172" s="217"/>
      <c r="J172" s="217"/>
      <c r="K172" s="217"/>
      <c r="L172" s="217"/>
      <c r="M172" s="217"/>
      <c r="N172" s="217"/>
      <c r="O172" s="218"/>
      <c r="P172" s="76"/>
    </row>
    <row r="173" spans="1:28" ht="15" customHeight="1" x14ac:dyDescent="0.25">
      <c r="A173" s="210" t="s">
        <v>2674</v>
      </c>
      <c r="B173" s="211"/>
      <c r="C173" s="211"/>
      <c r="D173" s="211"/>
      <c r="E173" s="211"/>
      <c r="F173" s="211"/>
      <c r="G173" s="211"/>
      <c r="H173" s="211"/>
      <c r="I173" s="211"/>
      <c r="J173" s="211"/>
      <c r="K173" s="211"/>
      <c r="L173" s="211"/>
      <c r="M173" s="211"/>
      <c r="N173" s="211"/>
      <c r="O173" s="212"/>
    </row>
    <row r="174" spans="1:28" ht="24" thickBot="1" x14ac:dyDescent="0.3">
      <c r="A174" s="213"/>
      <c r="B174" s="214"/>
      <c r="C174" s="214"/>
      <c r="D174" s="214"/>
      <c r="E174" s="214"/>
      <c r="F174" s="214"/>
      <c r="G174" s="214"/>
      <c r="H174" s="214"/>
      <c r="I174" s="214"/>
      <c r="J174" s="214"/>
      <c r="K174" s="214"/>
      <c r="L174" s="214"/>
      <c r="M174" s="214"/>
      <c r="N174" s="214"/>
      <c r="O174" s="21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7" t="s">
        <v>2669</v>
      </c>
      <c r="C176" s="237"/>
      <c r="D176" s="237"/>
      <c r="E176" s="237"/>
      <c r="F176" s="237"/>
      <c r="G176" s="237"/>
      <c r="H176" s="20"/>
      <c r="I176" s="190" t="s">
        <v>2675</v>
      </c>
      <c r="J176" s="191"/>
      <c r="K176" s="191"/>
      <c r="L176" s="191"/>
      <c r="M176" s="19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190" t="s">
        <v>2615</v>
      </c>
      <c r="F177" s="191"/>
      <c r="G177" s="244"/>
      <c r="H177" s="5"/>
      <c r="I177" s="238" t="s">
        <v>17</v>
      </c>
      <c r="J177" s="239"/>
      <c r="K177" s="239"/>
      <c r="L177" s="240"/>
      <c r="M177" s="192" t="s">
        <v>2672</v>
      </c>
      <c r="O177" s="8"/>
      <c r="Q177" s="19"/>
      <c r="R177" s="19"/>
      <c r="S177" s="19"/>
      <c r="T177" s="19"/>
      <c r="U177" s="19"/>
      <c r="V177" s="19"/>
      <c r="W177" s="19"/>
      <c r="X177" s="19"/>
      <c r="Y177" s="19"/>
      <c r="Z177" s="19"/>
      <c r="AA177" s="19"/>
      <c r="AB177" s="19"/>
    </row>
    <row r="178" spans="1:28" ht="23.25" x14ac:dyDescent="0.25">
      <c r="A178" s="9"/>
      <c r="B178" s="241"/>
      <c r="C178" s="242"/>
      <c r="D178" s="243"/>
      <c r="E178" s="160" t="s">
        <v>2616</v>
      </c>
      <c r="F178" s="28" t="s">
        <v>2617</v>
      </c>
      <c r="G178" s="28" t="s">
        <v>2618</v>
      </c>
      <c r="H178" s="5"/>
      <c r="I178" s="241"/>
      <c r="J178" s="242"/>
      <c r="K178" s="242"/>
      <c r="L178" s="243"/>
      <c r="M178" s="193"/>
      <c r="O178" s="8"/>
      <c r="Q178" s="19"/>
      <c r="R178" s="28" t="s">
        <v>2618</v>
      </c>
      <c r="S178" s="19"/>
      <c r="T178" s="19"/>
      <c r="U178" s="249" t="s">
        <v>1165</v>
      </c>
      <c r="V178" s="249"/>
      <c r="W178" s="249"/>
      <c r="X178" s="24">
        <v>0.02</v>
      </c>
      <c r="Y178" s="157"/>
      <c r="Z178" s="158" t="str">
        <f>IF(Y178&gt;0,SUM(E180+Y178),"")</f>
        <v/>
      </c>
      <c r="AA178" s="19"/>
      <c r="AB178" s="19"/>
    </row>
    <row r="179" spans="1:28" ht="23.25" x14ac:dyDescent="0.25">
      <c r="A179" s="9"/>
      <c r="B179" s="203" t="s">
        <v>2669</v>
      </c>
      <c r="C179" s="203"/>
      <c r="D179" s="203"/>
      <c r="E179" s="164">
        <v>0.02</v>
      </c>
      <c r="F179" s="163">
        <v>0.02</v>
      </c>
      <c r="G179" s="158">
        <f>IF(F179&gt;0,SUM(E179+F179),"")</f>
        <v>0.04</v>
      </c>
      <c r="H179" s="5"/>
      <c r="I179" s="203" t="s">
        <v>2671</v>
      </c>
      <c r="J179" s="203"/>
      <c r="K179" s="203"/>
      <c r="L179" s="203"/>
      <c r="M179" s="165">
        <v>0.02</v>
      </c>
      <c r="O179" s="8"/>
      <c r="Q179" s="19"/>
      <c r="R179" s="152">
        <f>IF(M179&gt;0,SUM(L179+M179),"")</f>
        <v>0.02</v>
      </c>
      <c r="T179" s="19"/>
      <c r="U179" s="249" t="s">
        <v>1166</v>
      </c>
      <c r="V179" s="249"/>
      <c r="W179" s="249"/>
      <c r="X179" s="24">
        <v>0.02</v>
      </c>
      <c r="Y179" s="157"/>
      <c r="Z179" s="158" t="str">
        <f>IF(Y179&gt;0,SUM(E181+Y179),"")</f>
        <v/>
      </c>
      <c r="AA179" s="19"/>
      <c r="AB179" s="19"/>
    </row>
    <row r="180" spans="1:28" ht="23.25" hidden="1" x14ac:dyDescent="0.25">
      <c r="A180" s="9"/>
      <c r="B180" s="189"/>
      <c r="C180" s="189"/>
      <c r="D180" s="189"/>
      <c r="E180" s="162"/>
      <c r="H180" s="5"/>
      <c r="I180" s="189"/>
      <c r="J180" s="189"/>
      <c r="K180" s="189"/>
      <c r="L180" s="189"/>
      <c r="M180" s="5"/>
      <c r="O180" s="8"/>
      <c r="Q180" s="19"/>
      <c r="R180" s="152" t="str">
        <f>IF(S180&gt;0,SUM(L180+S180),"")</f>
        <v/>
      </c>
      <c r="S180" s="157"/>
      <c r="T180" s="19"/>
      <c r="U180" s="249" t="s">
        <v>1167</v>
      </c>
      <c r="V180" s="249"/>
      <c r="W180" s="249"/>
      <c r="X180" s="24">
        <v>0.03</v>
      </c>
      <c r="Y180" s="157"/>
      <c r="Z180" s="158" t="str">
        <f>IF(Y180&gt;0,SUM(E182+Y180),"")</f>
        <v/>
      </c>
      <c r="AA180" s="19"/>
      <c r="AB180" s="19"/>
    </row>
    <row r="181" spans="1:28" ht="23.25" hidden="1" x14ac:dyDescent="0.25">
      <c r="A181" s="9"/>
      <c r="B181" s="189"/>
      <c r="C181" s="189"/>
      <c r="D181" s="189"/>
      <c r="E181" s="162"/>
      <c r="H181" s="5"/>
      <c r="I181" s="189"/>
      <c r="J181" s="189"/>
      <c r="K181" s="189"/>
      <c r="L181" s="18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9"/>
      <c r="C182" s="189"/>
      <c r="D182" s="189"/>
      <c r="E182" s="162"/>
      <c r="H182" s="5"/>
      <c r="I182" s="189"/>
      <c r="J182" s="189"/>
      <c r="K182" s="189"/>
      <c r="L182" s="18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0</v>
      </c>
      <c r="F185" s="92"/>
      <c r="G185" s="93"/>
      <c r="H185" s="88"/>
      <c r="I185" s="90" t="s">
        <v>2627</v>
      </c>
      <c r="J185" s="159">
        <f>+SUM(M179:M183)</f>
        <v>0.02</v>
      </c>
      <c r="K185" s="248" t="s">
        <v>2628</v>
      </c>
      <c r="L185" s="24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16" t="s">
        <v>18</v>
      </c>
      <c r="B188" s="217"/>
      <c r="C188" s="217"/>
      <c r="D188" s="217"/>
      <c r="E188" s="217"/>
      <c r="F188" s="217"/>
      <c r="G188" s="217"/>
      <c r="H188" s="217"/>
      <c r="I188" s="217"/>
      <c r="J188" s="217"/>
      <c r="K188" s="217"/>
      <c r="L188" s="217"/>
      <c r="M188" s="217"/>
      <c r="N188" s="217"/>
      <c r="O188" s="218"/>
      <c r="P188" s="76"/>
    </row>
    <row r="189" spans="1:28" ht="15" customHeight="1" x14ac:dyDescent="0.25">
      <c r="A189" s="210" t="s">
        <v>19</v>
      </c>
      <c r="B189" s="211"/>
      <c r="C189" s="211"/>
      <c r="D189" s="211"/>
      <c r="E189" s="211"/>
      <c r="F189" s="211"/>
      <c r="G189" s="211"/>
      <c r="H189" s="211"/>
      <c r="I189" s="211"/>
      <c r="J189" s="211"/>
      <c r="K189" s="211"/>
      <c r="L189" s="211"/>
      <c r="M189" s="211"/>
      <c r="N189" s="211"/>
      <c r="O189" s="212"/>
    </row>
    <row r="190" spans="1:28" ht="15.75" thickBot="1" x14ac:dyDescent="0.3">
      <c r="A190" s="213"/>
      <c r="B190" s="214"/>
      <c r="C190" s="214"/>
      <c r="D190" s="214"/>
      <c r="E190" s="214"/>
      <c r="F190" s="214"/>
      <c r="G190" s="214"/>
      <c r="H190" s="214"/>
      <c r="I190" s="214"/>
      <c r="J190" s="214"/>
      <c r="K190" s="214"/>
      <c r="L190" s="214"/>
      <c r="M190" s="214"/>
      <c r="N190" s="214"/>
      <c r="O190" s="21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07" t="s">
        <v>2636</v>
      </c>
      <c r="C192" s="207"/>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6" t="s">
        <v>29</v>
      </c>
      <c r="B197" s="217"/>
      <c r="C197" s="217"/>
      <c r="D197" s="217"/>
      <c r="E197" s="217"/>
      <c r="F197" s="217"/>
      <c r="G197" s="217"/>
      <c r="H197" s="217"/>
      <c r="I197" s="217"/>
      <c r="J197" s="217"/>
      <c r="K197" s="217"/>
      <c r="L197" s="217"/>
      <c r="M197" s="217"/>
      <c r="N197" s="217"/>
      <c r="O197" s="21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47" t="s">
        <v>2659</v>
      </c>
      <c r="C199" s="247"/>
      <c r="D199" s="247"/>
      <c r="E199" s="247"/>
      <c r="F199" s="247"/>
      <c r="G199" s="247"/>
      <c r="H199" s="247"/>
      <c r="I199" s="247"/>
      <c r="J199" s="247"/>
      <c r="K199" s="247"/>
      <c r="L199" s="247"/>
      <c r="M199" s="247"/>
      <c r="N199" s="247"/>
      <c r="O199" s="8"/>
    </row>
    <row r="200" spans="1:18" x14ac:dyDescent="0.25">
      <c r="A200" s="9"/>
      <c r="B200" s="204"/>
      <c r="C200" s="204"/>
      <c r="D200" s="204"/>
      <c r="E200" s="204"/>
      <c r="F200" s="204"/>
      <c r="G200" s="204"/>
      <c r="H200" s="204"/>
      <c r="I200" s="204"/>
      <c r="J200" s="204"/>
      <c r="K200" s="204"/>
      <c r="L200" s="204"/>
      <c r="M200" s="204"/>
      <c r="N200" s="204"/>
      <c r="O200" s="8"/>
    </row>
    <row r="201" spans="1:18" x14ac:dyDescent="0.25">
      <c r="A201" s="9"/>
      <c r="B201" s="205" t="s">
        <v>2648</v>
      </c>
      <c r="C201" s="206"/>
      <c r="D201" s="206"/>
      <c r="E201" s="206"/>
      <c r="F201" s="206"/>
      <c r="G201" s="206"/>
      <c r="H201" s="206"/>
      <c r="I201" s="206"/>
      <c r="J201" s="206"/>
      <c r="K201" s="206"/>
      <c r="L201" s="206"/>
      <c r="M201" s="206"/>
      <c r="N201" s="20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6"/>
      <c r="D211" s="21"/>
      <c r="G211" s="27" t="s">
        <v>2620</v>
      </c>
      <c r="H211" s="142" t="s">
        <v>2676</v>
      </c>
      <c r="J211" s="27" t="s">
        <v>2622</v>
      </c>
      <c r="K211" s="142" t="s">
        <v>2719</v>
      </c>
      <c r="L211" s="21"/>
      <c r="M211" s="21"/>
      <c r="N211" s="21"/>
      <c r="O211" s="8"/>
    </row>
    <row r="212" spans="1:15" x14ac:dyDescent="0.25">
      <c r="A212" s="9"/>
      <c r="B212" s="27" t="s">
        <v>2619</v>
      </c>
      <c r="C212" s="69" t="s">
        <v>2721</v>
      </c>
      <c r="D212" s="21"/>
      <c r="G212" s="27" t="s">
        <v>2621</v>
      </c>
      <c r="H212" s="142" t="s">
        <v>2677</v>
      </c>
      <c r="J212" s="27" t="s">
        <v>2623</v>
      </c>
      <c r="K212" s="141"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2020-12-29T22:17:58Z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