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vanza\Desktop\A LAS QUE NOS VAMOS A PRESENTAR\"/>
    </mc:Choice>
  </mc:AlternateContent>
  <xr:revisionPtr revIDLastSave="0" documentId="13_ncr:1_{31A4F390-C8D7-4A28-99B4-EC129E42685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64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<sst xmlns="http://schemas.openxmlformats.org/spreadsheetml/2006/main" count="4531" uniqueCount="2732">
  <si>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</si>
  <si>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</si>
  <si>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</si>
  <si>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</si>
  <si>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</si>
  <si>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</si>
  <si>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</si>
  <si>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</si>
  <si>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</si>
  <si>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</si>
  <si>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</si>
  <si>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</si>
  <si>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</si>
  <si>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</si>
  <si>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</si>
  <si>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</si>
  <si>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</si>
  <si>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</si>
  <si>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</si>
  <si>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</si>
  <si>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</si>
  <si>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</si>
  <si>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</si>
  <si>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</si>
  <si>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</si>
  <si>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</si>
  <si>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</si>
  <si>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</si>
  <si>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</si>
  <si>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</si>
  <si>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</si>
  <si>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</si>
  <si>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</si>
  <si>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</si>
  <si>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</si>
  <si>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</si>
  <si>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</si>
  <si>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</si>
  <si>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</si>
  <si>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</si>
  <si>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</si>
  <si>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</si>
  <si>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</si>
  <si>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</si>
  <si>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</si>
  <si>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</si>
  <si>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</si>
  <si>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</si>
  <si>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</si>
  <si>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</si>
  <si>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</si>
  <si>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</si>
  <si>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</si>
  <si>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</si>
  <si>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</si>
  <si>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</si>
  <si>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</si>
  <si>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</si>
  <si>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</si>
  <si>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</si>
  <si>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</si>
  <si>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</si>
  <si>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</si>
  <si>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</si>
  <si>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</si>
  <si>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</si>
  <si>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</si>
  <si>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</si>
  <si>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</si>
  <si>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</si>
  <si>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</si>
  <si>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</si>
  <si>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</si>
  <si>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</si>
  <si>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</si>
  <si>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</si>
  <si>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</si>
  <si>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</si>
  <si>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</si>
  <si>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</si>
  <si>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</si>
  <si>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</si>
  <si>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</si>
  <si>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</si>
  <si>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</si>
  <si>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</si>
  <si>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</si>
  <si>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</si>
  <si>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</si>
  <si>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</si>
  <si>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</si>
  <si>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</si>
  <si>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</si>
  <si>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</si>
  <si>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</si>
  <si>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</si>
  <si>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</si>
  <si>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</si>
  <si>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</si>
  <si>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</si>
  <si>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</si>
  <si>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</si>
  <si>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</si>
  <si>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</si>
  <si>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</si>
  <si>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</si>
  <si>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</si>
  <si>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</si>
  <si>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</si>
  <si>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</si>
  <si>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</si>
  <si>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</si>
  <si>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</si>
  <si>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</si>
  <si>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</si>
  <si>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</si>
  <si>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</si>
  <si>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</si>
  <si>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</si>
  <si>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</si>
  <si>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</si>
  <si>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</si>
  <si>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</si>
  <si>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</si>
  <si>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</si>
  <si>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</si>
  <si>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</si>
  <si>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</si>
  <si>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</si>
  <si>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</si>
  <si>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</si>
  <si>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</si>
  <si>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</si>
  <si>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</si>
  <si>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</si>
  <si>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</si>
  <si>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</si>
  <si>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</si>
  <si>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</si>
  <si>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</si>
  <si>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</si>
  <si>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</si>
  <si>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</si>
  <si>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</si>
  <si>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</si>
  <si>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</si>
  <si>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</si>
  <si>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</si>
  <si>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</si>
  <si>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</si>
  <si>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</si>
  <si>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</si>
  <si>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</si>
  <si>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</si>
  <si>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</si>
  <si>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</si>
  <si>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</si>
  <si>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</si>
  <si>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</si>
  <si>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</si>
  <si>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</si>
  <si>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</si>
  <si>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</si>
  <si>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</si>
  <si>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</si>
  <si>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</si>
  <si>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</si>
  <si>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</si>
  <si>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</si>
  <si>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</si>
  <si>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</si>
  <si>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</si>
  <si>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</si>
  <si>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</si>
  <si>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</si>
  <si>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</si>
  <si>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</si>
  <si>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</si>
  <si>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</si>
  <si>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</si>
  <si>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</si>
  <si>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</si>
  <si>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</si>
  <si>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</si>
  <si>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</si>
  <si>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</si>
  <si>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</si>
  <si>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</si>
  <si>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</si>
  <si>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</si>
  <si>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</si>
  <si>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</si>
  <si>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</si>
  <si>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</si>
  <si>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</si>
  <si>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</si>
  <si>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</si>
  <si>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</si>
  <si>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</si>
  <si>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</si>
  <si>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</si>
  <si>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</si>
  <si>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</si>
  <si>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</si>
  <si>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</si>
  <si>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</si>
  <si>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</si>
  <si>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</si>
  <si>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</si>
  <si>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</si>
  <si>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</si>
  <si>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</si>
  <si>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</si>
  <si>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</si>
  <si>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</si>
  <si>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</si>
  <si>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</si>
  <si>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</si>
  <si>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</si>
  <si>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</si>
  <si>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</si>
  <si>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</si>
  <si>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</si>
  <si>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</si>
  <si>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</si>
  <si>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</si>
  <si>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</si>
  <si>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</si>
  <si>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</si>
  <si>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</si>
  <si>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</si>
  <si>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</si>
  <si>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</si>
  <si>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</si>
  <si>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</si>
  <si>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</si>
  <si>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</si>
  <si>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</si>
  <si>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</si>
  <si>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</si>
  <si>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</si>
  <si>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</si>
  <si>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</si>
  <si>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</si>
  <si>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</si>
  <si>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</si>
  <si>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</si>
  <si>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</si>
  <si>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</si>
  <si>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</si>
  <si>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</si>
  <si>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</si>
  <si>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</si>
  <si>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</si>
  <si>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</si>
  <si>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</si>
  <si>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</si>
  <si>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</si>
  <si>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</si>
  <si>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</si>
  <si>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</si>
  <si>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</si>
  <si>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</si>
  <si>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</si>
  <si>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</si>
  <si>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</si>
  <si>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</si>
  <si>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</si>
  <si>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</si>
  <si>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</si>
  <si>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</si>
  <si>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</si>
  <si>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</si>
  <si>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</si>
  <si>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</si>
  <si>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</si>
  <si>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</si>
  <si>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</si>
  <si>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</si>
  <si>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</si>
  <si>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</si>
  <si>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</si>
  <si>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</si>
  <si>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</si>
  <si>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</si>
  <si>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</si>
  <si>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</si>
  <si>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</si>
  <si>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</si>
  <si>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</si>
  <si>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</si>
  <si>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</si>
  <si>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</si>
  <si>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</si>
  <si>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</si>
  <si>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</si>
  <si>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</si>
  <si>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</si>
  <si>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</si>
  <si>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</si>
  <si>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</si>
  <si>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</si>
  <si>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</si>
  <si>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</si>
  <si>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</si>
  <si>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</si>
  <si>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</si>
  <si>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</si>
  <si>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</si>
  <si>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</si>
  <si>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</si>
  <si>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</si>
  <si>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</si>
  <si>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</si>
  <si>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</si>
  <si>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</si>
  <si>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</si>
  <si>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</si>
  <si>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</si>
  <si>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</si>
  <si>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</si>
  <si>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</si>
  <si>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</si>
  <si>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</si>
  <si>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</si>
  <si>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</si>
  <si>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</si>
  <si>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</si>
  <si>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</si>
  <si>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</si>
  <si>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</si>
  <si>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</si>
  <si>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</si>
  <si>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</si>
  <si>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</si>
  <si>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</si>
  <si>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</si>
  <si>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</si>
  <si>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</si>
  <si>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</si>
  <si>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</si>
  <si>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</si>
  <si>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</si>
  <si>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</si>
  <si>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</si>
  <si>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</si>
  <si>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</si>
  <si>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</si>
  <si>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</si>
  <si>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</si>
  <si>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</si>
  <si>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</si>
  <si>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</si>
  <si>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</si>
  <si>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</si>
  <si>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</si>
  <si>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</si>
  <si>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</si>
  <si>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</si>
  <si>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</si>
  <si>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</si>
  <si>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</si>
  <si>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</si>
  <si>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</si>
  <si>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</si>
  <si>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</si>
  <si>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</si>
  <si>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</si>
  <si>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</si>
  <si>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</si>
  <si>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</si>
  <si>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</si>
  <si>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</si>
  <si>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</si>
  <si>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</si>
  <si>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</si>
  <si>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</si>
  <si>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</si>
  <si>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</si>
  <si>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</si>
  <si>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</si>
  <si>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</si>
  <si>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</si>
  <si>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</si>
  <si>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</si>
  <si>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</si>
  <si>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</si>
  <si>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</si>
  <si>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</si>
  <si>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</si>
  <si>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</si>
  <si>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</si>
  <si>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</si>
  <si>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</si>
  <si>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</si>
  <si>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</si>
  <si>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</si>
  <si>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</si>
  <si>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</si>
  <si>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</si>
  <si>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</si>
  <si>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</si>
  <si>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</si>
  <si>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</si>
  <si>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</si>
  <si>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</si>
  <si>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</si>
  <si>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</si>
  <si>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</si>
  <si>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</si>
  <si>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</si>
  <si>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</si>
  <si>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</si>
  <si>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</si>
  <si>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</si>
  <si>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</si>
  <si>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</si>
  <si>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</si>
  <si>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</si>
  <si>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</si>
  <si>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</si>
  <si>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</si>
  <si>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</si>
  <si>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</si>
  <si>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</si>
  <si>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</si>
  <si>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</si>
  <si>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</si>
  <si>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</si>
  <si>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</si>
  <si>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</si>
  <si>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</si>
  <si>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</si>
  <si>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</si>
  <si>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</si>
  <si>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</si>
  <si>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</si>
  <si>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</si>
  <si>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</si>
  <si>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</si>
  <si>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</si>
  <si>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</si>
  <si>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</si>
  <si>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</si>
  <si>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</si>
  <si>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</si>
  <si>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</si>
  <si>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</si>
  <si>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</si>
  <si>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</si>
  <si>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</si>
  <si>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</si>
  <si>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</si>
  <si>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</si>
  <si>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</si>
  <si>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</si>
  <si>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</si>
  <si>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</si>
  <si>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</si>
  <si>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</si>
  <si>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</si>
  <si>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</si>
  <si>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</si>
  <si>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</si>
  <si>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</si>
  <si>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</si>
  <si>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</si>
  <si>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</si>
  <si>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</si>
  <si>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</si>
  <si>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</si>
  <si>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</si>
  <si>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</si>
  <si>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</si>
  <si>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</si>
  <si>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</si>
  <si>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</si>
  <si>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</si>
  <si>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</si>
  <si>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</si>
  <si>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</si>
  <si>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</si>
  <si>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</si>
  <si>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</si>
  <si>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</si>
  <si>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</si>
  <si>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</si>
  <si>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</si>
  <si>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</si>
  <si>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</si>
  <si>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</si>
  <si>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</si>
  <si>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</si>
  <si>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</si>
  <si>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</si>
  <si>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</si>
  <si>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</si>
  <si>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</si>
  <si>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</si>
  <si>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</si>
  <si>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</si>
  <si>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</si>
  <si>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</si>
  <si>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</si>
  <si>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</si>
  <si>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</si>
  <si>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</si>
  <si>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</si>
  <si>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</si>
  <si>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</si>
  <si>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</si>
  <si>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</si>
  <si>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</si>
  <si>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</si>
  <si>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</si>
  <si>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</si>
  <si>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</si>
  <si>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</si>
  <si>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</si>
  <si>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</si>
  <si>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</si>
  <si>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</si>
  <si>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</si>
  <si>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</si>
  <si>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</si>
  <si>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</si>
  <si>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</si>
  <si>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</si>
  <si>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</si>
  <si>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</si>
  <si>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</si>
  <si>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</si>
  <si>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</si>
  <si>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</si>
  <si>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</si>
  <si>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</si>
  <si>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</si>
  <si>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</si>
  <si>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</si>
  <si>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</si>
  <si>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</si>
  <si>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</si>
  <si>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</si>
  <si>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</si>
  <si>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</si>
  <si>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</si>
  <si>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</si>
  <si>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</si>
  <si>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</si>
  <si>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</si>
  <si>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</si>
  <si>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</si>
  <si>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</si>
  <si>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</si>
  <si>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</si>
  <si>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</si>
  <si>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</si>
  <si>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</si>
  <si>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</si>
  <si>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</si>
  <si>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</si>
  <si>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</si>
  <si>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</si>
  <si>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</si>
  <si>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</si>
  <si>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</si>
  <si>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</si>
  <si>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</si>
  <si>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</si>
  <si>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</si>
  <si>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</si>
  <si>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</si>
  <si>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</si>
  <si>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</si>
  <si>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</si>
  <si>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</si>
  <si>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</si>
  <si>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</si>
  <si>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</si>
  <si>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</si>
  <si>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</si>
  <si>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</si>
  <si>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</si>
  <si>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</si>
  <si>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</si>
  <si>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</si>
  <si>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</si>
  <si>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</si>
  <si>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</si>
  <si>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</si>
  <si>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</si>
  <si>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</si>
  <si>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</si>
  <si>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</si>
  <si>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</si>
  <si>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</si>
  <si>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</si>
  <si>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</si>
  <si>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</si>
  <si>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</si>
  <si>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</si>
  <si>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</si>
  <si>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</si>
  <si>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</si>
  <si>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</si>
  <si>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</si>
  <si>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</si>
  <si>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</si>
  <si>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</si>
  <si>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</si>
  <si>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</si>
  <si>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</si>
  <si>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</si>
  <si>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</si>
  <si>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</si>
  <si>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</si>
  <si>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</si>
  <si>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</si>
  <si>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</si>
  <si>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</si>
  <si>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</si>
  <si>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</si>
  <si>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</si>
  <si>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</si>
  <si>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</si>
  <si>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</si>
  <si>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</si>
  <si>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</si>
  <si>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</si>
  <si>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</si>
  <si>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</si>
  <si>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</si>
  <si>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</si>
  <si>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</si>
  <si>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</si>
  <si>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</si>
  <si>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</si>
  <si>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</si>
  <si>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</si>
  <si>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</si>
  <si>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</si>
  <si>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</si>
  <si>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</si>
  <si>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</si>
  <si>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</si>
  <si>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</si>
  <si>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</si>
  <si>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</si>
  <si>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</si>
  <si>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</si>
  <si>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</si>
  <si>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</si>
  <si>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</si>
  <si>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</si>
  <si>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</si>
  <si>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</si>
  <si>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</si>
  <si>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</si>
  <si>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</si>
  <si>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</si>
  <si>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</si>
  <si>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</si>
  <si>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</si>
  <si>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</si>
  <si>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</si>
  <si>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</si>
  <si>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</si>
  <si>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</si>
  <si>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</si>
  <si>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</si>
  <si>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</si>
  <si>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</si>
  <si>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</si>
  <si>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</si>
  <si>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</si>
  <si>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</si>
  <si>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</si>
  <si>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</si>
  <si>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</si>
  <si>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</si>
  <si>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</si>
  <si>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</si>
  <si>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</si>
  <si>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</si>
  <si>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</si>
  <si>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</si>
  <si>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</si>
  <si>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</si>
  <si>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</si>
  <si>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</si>
  <si>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</si>
  <si>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</si>
  <si>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</si>
  <si>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</si>
  <si>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</si>
  <si>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</si>
  <si>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</si>
  <si>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</si>
  <si>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</si>
  <si>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</si>
  <si>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</si>
  <si>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</si>
  <si>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</si>
  <si>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</si>
  <si>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</si>
  <si>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</si>
  <si>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</si>
  <si>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</si>
  <si>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</si>
  <si>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</si>
  <si>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</si>
  <si>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</si>
  <si>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</si>
  <si>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</si>
  <si>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</si>
  <si>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</si>
  <si>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</si>
  <si>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</si>
  <si>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</si>
  <si>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</si>
  <si>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</si>
  <si>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</si>
  <si>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</si>
  <si>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</si>
  <si>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</si>
  <si>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</si>
  <si>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</si>
  <si>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</si>
  <si>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</si>
  <si>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</si>
  <si>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</si>
  <si>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</si>
  <si>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</si>
  <si>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</si>
  <si>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</si>
  <si>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</si>
  <si>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</si>
  <si>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</si>
  <si>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</si>
  <si>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</si>
  <si>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</si>
  <si>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</si>
  <si>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</si>
  <si>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</si>
  <si>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</si>
  <si>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</si>
  <si>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</si>
  <si>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</si>
  <si>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</si>
  <si>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</si>
  <si>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</si>
  <si>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</si>
  <si>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</si>
  <si>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</si>
  <si>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</si>
  <si>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</si>
  <si>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</si>
  <si>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</si>
  <si>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</si>
  <si>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</si>
  <si>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</si>
  <si>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</si>
  <si>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</si>
  <si>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</si>
  <si>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</si>
  <si>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</si>
  <si>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</si>
  <si>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</si>
  <si>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</si>
  <si>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</si>
  <si>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</si>
  <si>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</si>
  <si>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</si>
  <si>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</si>
  <si>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</si>
  <si>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</si>
  <si>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</si>
  <si>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</si>
  <si>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</si>
  <si>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</si>
  <si>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</si>
  <si>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</si>
  <si>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</si>
  <si>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</si>
  <si>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</si>
  <si>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</si>
  <si>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</si>
  <si>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</si>
  <si>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</si>
  <si>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</si>
  <si>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</si>
  <si>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</si>
  <si>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</si>
  <si>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</si>
  <si>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</si>
  <si>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</si>
  <si>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</si>
  <si>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</si>
  <si>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</si>
  <si>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</si>
  <si>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</si>
  <si>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</si>
  <si>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</si>
  <si>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</si>
  <si>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</si>
  <si>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</si>
  <si>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</si>
  <si>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</si>
  <si>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</si>
  <si>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</si>
  <si>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</si>
  <si>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</si>
  <si>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</si>
  <si>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</si>
  <si>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</si>
  <si>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</si>
  <si>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</si>
  <si>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</si>
  <si>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</si>
  <si>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</si>
  <si>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</si>
  <si>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</si>
  <si>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</si>
  <si>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</si>
  <si>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</si>
  <si>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</si>
  <si>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</si>
  <si>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</si>
  <si>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</si>
  <si>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</si>
  <si>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</si>
  <si>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</si>
  <si>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</si>
  <si>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</si>
  <si>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</si>
  <si>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</si>
  <si>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</si>
  <si>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</si>
  <si>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</si>
  <si>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</si>
  <si>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</si>
  <si>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</si>
  <si>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</si>
  <si>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</si>
  <si>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</si>
  <si>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</si>
  <si>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</si>
  <si>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</si>
  <si>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</si>
  <si>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</si>
  <si>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</si>
  <si>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</si>
  <si>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</si>
  <si>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</si>
  <si>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</si>
  <si>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</si>
  <si>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</si>
  <si>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</si>
  <si>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</si>
  <si>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</si>
  <si>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</si>
  <si>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</si>
  <si>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</si>
  <si>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</si>
  <si>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</si>
  <si>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</si>
  <si>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</si>
  <si>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</si>
  <si>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</si>
  <si>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</si>
  <si>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</si>
  <si>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</si>
  <si>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</si>
  <si>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</si>
  <si>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</si>
  <si>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</si>
  <si>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</si>
  <si>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</si>
  <si>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</si>
  <si>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</si>
  <si>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</si>
  <si>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</si>
  <si>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</si>
  <si>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</si>
  <si>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</si>
  <si>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</si>
  <si>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</si>
  <si>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</si>
  <si>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</si>
  <si>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</si>
  <si>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</si>
  <si>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</si>
  <si>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</si>
  <si>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</si>
  <si>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</si>
  <si>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</si>
  <si>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</si>
  <si>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</si>
  <si>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</si>
  <si>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</si>
  <si>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</si>
  <si>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</si>
  <si>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</si>
  <si>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</si>
  <si>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</si>
  <si>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</si>
  <si>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</si>
  <si>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</si>
  <si>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</si>
  <si>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</si>
  <si>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</si>
  <si>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</si>
  <si>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</si>
  <si>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</si>
  <si>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</si>
  <si>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</si>
  <si>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</si>
  <si>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</si>
  <si>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</si>
  <si>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</si>
  <si>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</si>
  <si>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</si>
  <si>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</si>
  <si>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</si>
  <si>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</si>
  <si>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</si>
  <si>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</si>
  <si>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</si>
  <si>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</si>
  <si>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</si>
  <si>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</si>
  <si>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</si>
  <si>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</si>
  <si>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</si>
  <si>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</si>
  <si>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</si>
  <si>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</si>
  <si>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</si>
  <si>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</si>
  <si>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</si>
  <si>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</si>
  <si>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</si>
  <si>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</si>
  <si>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</si>
  <si>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</si>
  <si>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</si>
  <si>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</si>
  <si>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</si>
  <si>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</si>
  <si>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</si>
  <si>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</si>
  <si>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</si>
  <si>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</si>
  <si>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</si>
  <si>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</si>
  <si>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</si>
  <si>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</si>
  <si>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</si>
  <si>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</si>
  <si>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</si>
  <si>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</si>
  <si>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</si>
  <si>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</si>
  <si>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</si>
  <si>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</si>
  <si>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</si>
  <si>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</si>
  <si>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</si>
  <si>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</si>
  <si>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</si>
  <si>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</si>
  <si>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</si>
  <si>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</si>
  <si>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</si>
  <si>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</si>
  <si>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</si>
  <si>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</si>
  <si>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</si>
  <si>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</si>
  <si>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</si>
  <si>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</si>
  <si>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</si>
  <si>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</si>
  <si>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</si>
  <si>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</si>
  <si>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</si>
  <si>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</si>
  <si>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</si>
  <si>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</si>
  <si>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</si>
  <si>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</si>
  <si>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</si>
  <si>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</si>
  <si>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</si>
  <si>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</si>
  <si>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</si>
  <si>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</si>
  <si>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</si>
  <si>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</si>
  <si>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</si>
  <si>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</si>
  <si>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</si>
  <si>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</si>
  <si>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</si>
  <si>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</si>
  <si>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</si>
  <si>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</si>
  <si>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</si>
  <si>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</si>
  <si>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</si>
  <si>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</si>
  <si>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</si>
  <si>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</si>
  <si>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</si>
  <si>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</si>
  <si>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</si>
  <si>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</si>
  <si>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</si>
  <si>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</si>
  <si>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</si>
  <si>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</si>
  <si>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</si>
  <si>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</si>
  <si>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</si>
  <si>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</si>
  <si>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</si>
  <si>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</si>
  <si>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</si>
  <si>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</si>
  <si>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</si>
  <si>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</si>
  <si>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</si>
  <si>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</si>
  <si>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</si>
  <si>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</si>
  <si>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</si>
  <si>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</si>
  <si>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</si>
  <si>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</si>
  <si>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</si>
  <si>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</si>
  <si>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</si>
  <si>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</si>
  <si>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</si>
  <si>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</si>
  <si>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</si>
  <si>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</si>
  <si>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</si>
  <si>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</si>
  <si>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</si>
  <si>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</si>
  <si>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</si>
  <si>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</si>
  <si>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</si>
  <si>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</si>
  <si>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</si>
  <si>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</si>
  <si>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</si>
  <si>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</si>
  <si>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</si>
  <si>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</si>
  <si>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</si>
  <si>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</si>
  <si>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</si>
  <si>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</si>
  <si>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</si>
  <si>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</si>
  <si>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</si>
  <si>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</si>
  <si>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</si>
  <si>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</si>
  <si>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</si>
  <si>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</si>
  <si>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</si>
  <si>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</si>
  <si>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</si>
  <si>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</si>
  <si>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</si>
  <si>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</si>
  <si>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</si>
  <si>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</si>
  <si>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</si>
  <si>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</si>
  <si>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</si>
  <si>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</si>
  <si>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</si>
  <si>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</si>
  <si>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</si>
  <si>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</si>
  <si>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</si>
  <si>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</si>
  <si>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</si>
  <si>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</si>
  <si>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</si>
  <si>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</si>
  <si>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</si>
  <si>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</si>
  <si>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</si>
  <si>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</si>
  <si>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</si>
  <si>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</si>
  <si>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</si>
  <si>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</si>
  <si>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</si>
  <si>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</si>
  <si>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</si>
  <si>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</si>
  <si>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</si>
  <si>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</si>
  <si>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</si>
  <si>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</si>
  <si>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</si>
  <si>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</si>
  <si>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</si>
  <si>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</si>
  <si>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</si>
  <si>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</si>
  <si>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</si>
  <si>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</si>
  <si>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</si>
  <si>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</si>
  <si>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</si>
  <si>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</si>
  <si>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</si>
  <si>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</si>
  <si>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</si>
  <si>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</si>
  <si>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</si>
  <si>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</si>
  <si>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</si>
  <si>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</si>
  <si>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</si>
  <si>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</si>
  <si>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</si>
  <si>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</si>
  <si>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</si>
  <si>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</si>
  <si>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</si>
  <si>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</si>
  <si>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</si>
  <si>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</si>
  <si>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</si>
  <si>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</si>
  <si>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</si>
  <si>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</si>
  <si>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</si>
  <si>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</si>
  <si>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</si>
  <si>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</si>
  <si>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</si>
  <si>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</si>
  <si>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</si>
  <si>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</si>
  <si>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</si>
  <si>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</si>
  <si>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</si>
  <si>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</si>
  <si>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</si>
  <si>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</si>
  <si>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</si>
  <si>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</si>
  <si>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</si>
  <si>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</si>
  <si>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</si>
  <si>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</si>
  <si>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</si>
  <si>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</si>
  <si>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</si>
  <si>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</si>
  <si>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</si>
  <si>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</si>
  <si>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</si>
  <si>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</si>
  <si>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</si>
  <si>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</si>
  <si>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</si>
  <si>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</si>
  <si>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</si>
  <si>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</si>
  <si>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</si>
  <si>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</si>
  <si>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</si>
  <si>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</si>
  <si>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</si>
  <si>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</si>
  <si>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</si>
  <si>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</si>
  <si>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</si>
  <si>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</si>
  <si>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</si>
  <si>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</si>
  <si>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</si>
  <si>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</si>
  <si>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</si>
  <si>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</si>
  <si>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</si>
  <si>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</si>
  <si>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</si>
  <si>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</si>
  <si>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</si>
  <si>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</si>
  <si>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</si>
  <si>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</si>
  <si>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</si>
  <si>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</si>
  <si>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</si>
  <si>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</si>
  <si>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</si>
  <si>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</si>
  <si>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</si>
  <si>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</si>
  <si>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</si>
  <si>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</si>
  <si>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</si>
  <si>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</si>
  <si>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</si>
  <si>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</si>
  <si>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</si>
  <si>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</si>
  <si>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</si>
  <si>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</si>
  <si>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</si>
  <si>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</si>
  <si>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</si>
  <si>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</si>
  <si>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</si>
  <si>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</si>
  <si>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</si>
  <si>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</si>
  <si>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</si>
  <si>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</si>
  <si>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</si>
  <si>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</si>
  <si>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</si>
  <si>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</si>
  <si>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</si>
  <si>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</si>
  <si>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</si>
  <si>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</si>
  <si>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</si>
  <si>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</si>
  <si>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</si>
  <si>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</si>
  <si>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</si>
  <si>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</si>
  <si>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</si>
  <si>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</si>
  <si>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</si>
  <si>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</si>
  <si>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</si>
  <si>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</si>
  <si>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</si>
  <si>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</si>
  <si>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</si>
  <si>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</si>
  <si>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</si>
  <si>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</si>
  <si>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</si>
  <si>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</si>
  <si>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</si>
  <si>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</si>
  <si>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</si>
  <si>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</si>
  <si>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</si>
  <si>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</si>
  <si>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</si>
  <si>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</si>
  <si>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</si>
  <si>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</si>
  <si>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</si>
  <si>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</si>
  <si>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</si>
  <si>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</si>
  <si>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</si>
  <si>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</si>
  <si>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</si>
  <si>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</si>
  <si>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</si>
  <si>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</si>
  <si>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</si>
  <si>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</si>
  <si>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</si>
  <si>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</si>
  <si>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</si>
  <si>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</si>
  <si>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</si>
  <si>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</si>
  <si>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</si>
  <si>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</si>
  <si>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</si>
  <si>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</si>
  <si>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</si>
  <si>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</si>
  <si>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</si>
  <si>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</si>
  <si>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</si>
  <si>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</si>
  <si>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</si>
  <si>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</si>
  <si>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</si>
  <si>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</si>
  <si>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</si>
  <si>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</si>
  <si>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</si>
  <si>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</si>
  <si>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</si>
  <si>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</si>
  <si>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</si>
  <si>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</si>
  <si>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</si>
  <si>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</si>
  <si>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</si>
  <si>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</si>
  <si>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</si>
  <si>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</si>
  <si>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</si>
  <si>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</si>
  <si>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</si>
  <si>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</si>
  <si>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</si>
  <si>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</si>
  <si>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</si>
  <si>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</si>
  <si>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</si>
  <si>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</si>
  <si>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</si>
  <si>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</si>
  <si>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</si>
  <si>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</si>
  <si>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</si>
  <si>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</si>
  <si>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</si>
  <si>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</si>
  <si>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</si>
  <si>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</si>
  <si>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</si>
  <si>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</si>
  <si>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</si>
  <si>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</si>
  <si>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</si>
  <si>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</si>
  <si>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</si>
  <si>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</si>
  <si>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</si>
  <si>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</si>
  <si>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</si>
  <si>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</si>
  <si>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</si>
  <si>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</si>
  <si>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</si>
  <si>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</si>
  <si>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</si>
  <si>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</si>
  <si>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</si>
  <si>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</si>
  <si>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</si>
  <si>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</si>
  <si>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</si>
  <si>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</si>
  <si>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</si>
  <si>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</si>
  <si>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</si>
  <si>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</si>
  <si>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</si>
  <si>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</si>
  <si>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</si>
  <si>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</si>
  <si>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</si>
  <si>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</si>
  <si>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</si>
  <si>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</si>
  <si>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</si>
  <si>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</si>
  <si>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</si>
  <si>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</si>
  <si>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</si>
  <si>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</si>
  <si>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</si>
  <si>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</si>
  <si>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</si>
  <si>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</si>
  <si>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</si>
  <si>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</si>
  <si>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</si>
  <si>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</si>
  <si>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</si>
  <si>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</si>
  <si>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</si>
  <si>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</si>
  <si>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</si>
  <si>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</si>
  <si>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</si>
  <si>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</si>
  <si>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</si>
  <si>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</si>
  <si>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</si>
  <si>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</si>
  <si>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</si>
  <si>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</si>
  <si>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</si>
  <si>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</si>
  <si>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</si>
  <si>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</si>
  <si>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</si>
  <si>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</si>
  <si>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</si>
  <si>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</si>
  <si>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</si>
  <si>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</si>
  <si>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</si>
  <si>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</si>
  <si>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</si>
  <si>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</si>
  <si>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</si>
  <si>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</si>
  <si>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</si>
  <si>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</si>
  <si>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</si>
  <si>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</si>
  <si>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</si>
  <si>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</si>
  <si>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</si>
  <si>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</si>
  <si>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</si>
  <si>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</si>
  <si>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</si>
  <si>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</si>
  <si>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</si>
  <si>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</si>
  <si>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</si>
  <si>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</si>
  <si>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</si>
  <si>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</si>
  <si>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</si>
  <si>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</si>
  <si>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</si>
  <si>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</si>
  <si>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</si>
  <si>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</si>
  <si>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</si>
  <si>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</si>
  <si>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</si>
  <si>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</si>
  <si>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</si>
  <si>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</si>
  <si>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</si>
  <si>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</si>
  <si>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</si>
  <si>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</si>
  <si>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</si>
  <si>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</si>
  <si>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</si>
  <si>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</si>
  <si>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</si>
  <si>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</si>
  <si>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</si>
  <si>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</si>
  <si>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</si>
  <si>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</si>
  <si>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</si>
  <si>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</si>
  <si>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</si>
  <si>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</si>
  <si>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</si>
  <si>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</si>
  <si>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</si>
  <si>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</si>
  <si>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</si>
  <si>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</si>
  <si>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</si>
  <si>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</si>
  <si>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</si>
  <si>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</si>
  <si>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</si>
  <si>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</si>
  <si>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</si>
  <si>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</si>
  <si>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</si>
  <si>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</si>
  <si>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</si>
  <si>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</si>
  <si>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</si>
  <si>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</si>
  <si>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</si>
  <si>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</si>
  <si>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</si>
  <si>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</si>
  <si>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</si>
  <si>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</si>
  <si>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</si>
  <si>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</si>
  <si>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</si>
  <si>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</si>
  <si>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</si>
  <si>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</si>
  <si>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</si>
  <si>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</si>
  <si>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</si>
  <si>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</si>
  <si>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</si>
  <si>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</si>
  <si>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</si>
  <si>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</si>
  <si>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</si>
  <si>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</si>
  <si>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</si>
  <si>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</si>
  <si>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</si>
  <si>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</si>
  <si>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</si>
  <si>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</si>
  <si>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</si>
  <si>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</si>
  <si>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</si>
  <si>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</si>
  <si>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</si>
  <si>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</si>
  <si>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</si>
  <si>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</si>
  <si>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</si>
  <si>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</si>
  <si>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</si>
  <si>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</si>
  <si>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</si>
  <si>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</si>
  <si>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</si>
  <si>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</si>
  <si>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</si>
  <si>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</si>
  <si>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</si>
  <si>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</si>
  <si>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</si>
  <si>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</si>
  <si>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</si>
  <si>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</si>
  <si>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</si>
  <si>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</si>
  <si>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</si>
  <si>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</si>
  <si>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</si>
  <si>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</si>
  <si>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</si>
  <si>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</si>
  <si>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</si>
  <si>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</si>
  <si>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</si>
  <si>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</si>
  <si>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</si>
  <si>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</si>
  <si>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</si>
  <si>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</si>
  <si>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</si>
  <si>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</si>
  <si>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</si>
  <si>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</si>
  <si>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</si>
  <si>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</si>
  <si>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</si>
  <si>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</si>
  <si>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</si>
  <si>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</si>
  <si>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</si>
  <si>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</si>
  <si>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</si>
  <si>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</si>
  <si>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</si>
  <si>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</si>
  <si>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</si>
  <si>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</si>
  <si>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</si>
  <si>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</si>
  <si>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</si>
  <si>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</si>
  <si>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</si>
  <si>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</si>
  <si>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</si>
  <si>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</si>
  <si>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</si>
  <si>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</si>
  <si>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</si>
  <si>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</si>
  <si>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</si>
  <si>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</si>
  <si>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</si>
  <si>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</si>
  <si>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</si>
  <si>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</si>
  <si>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</si>
  <si>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</si>
  <si>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</si>
  <si>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</si>
  <si>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</si>
  <si>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</si>
  <si>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</si>
  <si>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</si>
  <si>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</si>
  <si>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</si>
  <si>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</si>
  <si>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</si>
  <si>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</si>
  <si>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</si>
  <si>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</si>
  <si>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</si>
  <si>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</si>
  <si>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</si>
  <si>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</si>
  <si>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</si>
  <si>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</si>
  <si>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</si>
  <si>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</si>
  <si>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</si>
  <si>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</si>
  <si>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</si>
  <si>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</si>
  <si>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</si>
  <si>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</si>
  <si>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</si>
  <si>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</si>
  <si>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</si>
  <si>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</si>
  <si>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</si>
  <si>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</si>
  <si>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</si>
  <si>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</si>
  <si>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</si>
  <si>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</si>
  <si>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</si>
  <si>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</si>
  <si>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</si>
  <si>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</si>
  <si>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</si>
  <si>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</si>
  <si>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</si>
  <si>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</si>
  <si>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</si>
  <si>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</si>
  <si>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</si>
  <si>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</si>
  <si>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</si>
  <si>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</si>
  <si>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</si>
  <si>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</si>
  <si>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</si>
  <si>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</si>
  <si>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</si>
  <si>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</si>
  <si>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</si>
  <si>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</si>
  <si>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</si>
  <si>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</si>
  <si>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</si>
  <si>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</si>
  <si>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</si>
  <si>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</si>
  <si>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</si>
  <si>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</si>
  <si>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</si>
  <si>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</si>
  <si>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</si>
  <si>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</si>
  <si>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</si>
  <si>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</si>
  <si>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</si>
  <si>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</si>
  <si>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</si>
  <si>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</si>
  <si>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</si>
  <si>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</si>
  <si>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</si>
  <si>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</si>
  <si>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</si>
  <si>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</si>
  <si>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</si>
  <si>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</si>
  <si>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</si>
  <si>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</si>
  <si>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</si>
  <si>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</si>
  <si>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</si>
  <si>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</si>
  <si>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</si>
  <si>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</si>
  <si>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</si>
  <si>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</si>
  <si>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</si>
  <si>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</si>
  <si>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</si>
  <si>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</si>
  <si>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</si>
  <si>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</si>
  <si>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</si>
  <si>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</si>
  <si>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</si>
  <si>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</si>
  <si>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</si>
  <si>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</si>
  <si>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</si>
  <si>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</si>
  <si>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</si>
  <si>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</si>
  <si>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</si>
  <si>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</si>
  <si>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</si>
  <si>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</si>
  <si>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</si>
  <si>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</si>
  <si>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</si>
  <si>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</si>
  <si>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</si>
  <si>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</si>
  <si>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</si>
  <si>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</si>
  <si>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</si>
  <si>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</si>
  <si>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</si>
  <si>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</si>
  <si>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</si>
  <si>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</si>
  <si>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</si>
  <si>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</si>
  <si>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</si>
  <si>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</si>
  <si>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</si>
  <si>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</si>
  <si>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</si>
  <si>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</si>
  <si>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</si>
  <si>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</si>
  <si>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</si>
  <si>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</si>
  <si>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</si>
  <si>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</si>
  <si>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</si>
  <si>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</si>
  <si>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</si>
  <si>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</si>
  <si>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</si>
  <si>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</si>
  <si>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</si>
  <si>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</si>
  <si>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</si>
  <si>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</si>
  <si>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</si>
  <si>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</si>
  <si>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</si>
  <si>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</si>
  <si>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</si>
  <si>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</si>
  <si>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</si>
  <si>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</si>
  <si>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</si>
  <si>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</si>
  <si>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</si>
  <si>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</si>
  <si>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</si>
  <si>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</si>
  <si>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</si>
  <si>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</si>
  <si>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</si>
  <si>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</si>
  <si>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</si>
  <si>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</si>
  <si>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</si>
  <si>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</si>
  <si>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</si>
  <si>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</si>
  <si>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</si>
  <si>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</si>
  <si>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</si>
  <si>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</si>
  <si>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</si>
  <si>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</si>
  <si>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</si>
  <si>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</si>
  <si>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</si>
  <si>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</si>
  <si>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</si>
  <si>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</si>
  <si>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</si>
  <si>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</si>
  <si>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</si>
  <si>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</si>
  <si>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</si>
  <si>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</si>
  <si>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</si>
  <si>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</si>
  <si>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</si>
  <si>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</si>
  <si>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</si>
  <si>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</si>
  <si>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</si>
  <si>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</si>
  <si>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</si>
  <si>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</si>
  <si>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</si>
  <si>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</si>
  <si>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</si>
  <si>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</si>
  <si>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</si>
  <si>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</si>
  <si>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</si>
  <si>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</si>
  <si>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</si>
  <si>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</si>
  <si>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</si>
  <si>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</si>
  <si>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</si>
  <si>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</si>
  <si>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</si>
  <si>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</si>
  <si>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</si>
  <si>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</si>
  <si>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</si>
  <si>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</si>
  <si>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</si>
  <si>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</si>
  <si>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</si>
  <si>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</si>
  <si>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</si>
  <si>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</si>
  <si>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</si>
  <si>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</si>
  <si>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</si>
  <si>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</si>
  <si>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</si>
  <si>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</si>
  <si>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</si>
  <si>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</si>
  <si>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</si>
  <si>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</si>
  <si>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</si>
  <si>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</si>
  <si>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</si>
  <si>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</si>
  <si>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</si>
  <si>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</si>
  <si>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</si>
  <si>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</si>
  <si>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</si>
  <si>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</si>
  <si>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</si>
  <si>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</si>
  <si>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</si>
  <si>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</si>
  <si>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</si>
  <si>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</si>
  <si>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</si>
  <si>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</si>
  <si>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</si>
  <si>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</si>
  <si>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</si>
  <si>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</si>
  <si>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</si>
  <si>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</si>
  <si>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</si>
  <si>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</si>
  <si>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</si>
  <si>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</si>
  <si>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</si>
  <si>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</si>
  <si>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</si>
  <si>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</si>
  <si>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</si>
  <si>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</si>
  <si>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</si>
  <si>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</si>
  <si>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</si>
  <si>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</si>
  <si>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</si>
  <si>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</si>
  <si>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</si>
  <si>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</si>
  <si>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</si>
  <si>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</si>
  <si>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</si>
  <si>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</si>
  <si>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</si>
  <si>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</si>
  <si>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</si>
  <si>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</si>
  <si>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</si>
  <si>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</si>
  <si>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</si>
  <si>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</si>
  <si>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</si>
  <si>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</si>
  <si>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</si>
  <si>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</si>
  <si>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</si>
  <si>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</si>
  <si>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</si>
  <si>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</si>
  <si>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</si>
  <si>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</si>
  <si>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</si>
  <si>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</si>
  <si>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</si>
  <si>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</si>
  <si>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</si>
  <si>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</si>
  <si>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</si>
  <si>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</si>
  <si>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</si>
  <si>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</si>
  <si>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</si>
  <si>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</si>
  <si>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</si>
  <si>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</si>
  <si>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</si>
  <si>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</si>
  <si>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</si>
  <si>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</si>
  <si>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</si>
  <si>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</si>
  <si>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</si>
  <si>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</si>
  <si>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</si>
  <si>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</si>
  <si>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</si>
  <si>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</si>
  <si>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</si>
  <si>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</si>
  <si>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</si>
  <si>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</si>
  <si>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</si>
  <si>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</si>
  <si>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</si>
  <si>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</si>
  <si>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</si>
  <si>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</si>
  <si>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</si>
  <si>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</si>
  <si>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</si>
  <si>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</si>
  <si>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</si>
  <si>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</si>
  <si>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</si>
  <si>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</si>
  <si>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</si>
  <si>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</si>
  <si>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</si>
  <si>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</si>
  <si>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</si>
  <si>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</si>
  <si>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</si>
  <si>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</si>
  <si>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</si>
  <si>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</si>
  <si>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</si>
  <si>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</si>
  <si>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</si>
  <si>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</si>
  <si>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</si>
  <si>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</si>
  <si>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</si>
  <si>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</si>
  <si>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</si>
  <si>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</si>
  <si>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</si>
  <si>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</si>
  <si>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</si>
  <si>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</si>
  <si>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</si>
  <si>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</si>
  <si>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</si>
  <si>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</si>
  <si>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</si>
  <si>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</si>
  <si>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</si>
  <si>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</si>
  <si>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</si>
  <si>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</si>
  <si>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</si>
  <si>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</si>
  <si>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</si>
  <si>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</si>
  <si>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</si>
  <si>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</si>
  <si>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</si>
  <si>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</si>
  <si>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</si>
  <si>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</si>
  <si>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</si>
  <si>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</si>
  <si>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</si>
  <si>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</si>
  <si>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</si>
  <si>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</si>
  <si>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</si>
  <si>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</si>
  <si>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</si>
  <si>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</si>
  <si>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</si>
  <si>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</si>
  <si>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</si>
  <si>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</si>
  <si>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</si>
  <si>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</si>
  <si>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</si>
  <si>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</si>
  <si>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</si>
  <si>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</si>
  <si>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</si>
  <si>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</si>
  <si>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</si>
  <si>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</si>
  <si>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</si>
  <si>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</si>
  <si>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</si>
  <si>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</si>
  <si>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</si>
  <si>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</si>
  <si>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</si>
  <si>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</si>
  <si>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</si>
  <si>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</si>
  <si>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</si>
  <si>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</si>
  <si>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</si>
  <si>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</si>
  <si>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</si>
  <si>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</si>
  <si>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</si>
  <si>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</si>
  <si>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</si>
  <si>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</si>
  <si>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</si>
  <si>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</si>
  <si>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</si>
  <si>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</si>
  <si>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</si>
  <si>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</si>
  <si>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</si>
  <si>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</si>
  <si>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</si>
  <si>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</si>
  <si>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</si>
  <si>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</si>
  <si>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</si>
  <si>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</si>
  <si>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</si>
  <si>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</si>
  <si>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</si>
  <si>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</si>
  <si>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</si>
  <si>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</si>
  <si>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</si>
  <si>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</si>
  <si>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</si>
  <si>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</si>
  <si>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</si>
  <si>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</si>
  <si>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</si>
  <si>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</si>
  <si>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</si>
  <si>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</si>
  <si>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</si>
  <si>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</si>
  <si>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</si>
  <si>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</si>
  <si>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</si>
  <si>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</si>
  <si>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</si>
  <si>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</si>
  <si>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</si>
  <si>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</si>
  <si>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</si>
  <si>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</si>
  <si>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</si>
  <si>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</si>
  <si>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</si>
  <si>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</si>
  <si>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</si>
  <si>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</si>
  <si>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</si>
  <si>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</si>
  <si>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</si>
  <si>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</si>
  <si>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</si>
  <si>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</si>
  <si>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</si>
  <si>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</si>
  <si>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</si>
  <si>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</si>
  <si>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</si>
  <si>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</si>
  <si>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</si>
  <si>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</si>
  <si>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</si>
  <si>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</si>
  <si>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</si>
  <si>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</si>
  <si>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</si>
  <si>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</si>
  <si>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</si>
  <si>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</si>
  <si>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</si>
  <si>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</si>
  <si>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</si>
  <si>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</si>
  <si>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</si>
  <si>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</si>
  <si>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</si>
  <si>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</si>
  <si>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</si>
  <si>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</si>
  <si>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</si>
  <si>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</si>
  <si>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</si>
  <si>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</si>
  <si>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</si>
  <si>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</si>
  <si>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</si>
  <si>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</si>
  <si>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</si>
  <si>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</si>
  <si>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</si>
  <si>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</si>
  <si>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</si>
  <si>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</si>
  <si>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</si>
  <si>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</si>
  <si>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</si>
  <si>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</si>
  <si>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</si>
  <si>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</si>
  <si>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</si>
  <si>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</si>
  <si>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</si>
  <si>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</si>
  <si>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</si>
  <si>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</si>
  <si>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</si>
  <si>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</si>
  <si>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</si>
  <si>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</si>
  <si>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</si>
  <si>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</si>
  <si>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</si>
  <si>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</si>
  <si>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</si>
  <si>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</si>
  <si>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</si>
  <si>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</si>
  <si>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</si>
  <si>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</si>
  <si>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</si>
  <si>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</si>
  <si>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</si>
  <si>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</si>
  <si>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</si>
  <si>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</si>
  <si>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</si>
  <si>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</si>
  <si>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</si>
  <si>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</si>
  <si>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</si>
  <si>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</si>
  <si>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</si>
  <si>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</si>
  <si>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</si>
  <si>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</si>
  <si>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</si>
  <si>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</si>
  <si>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</si>
  <si>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</si>
  <si>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</si>
  <si>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</si>
  <si>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</si>
  <si>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</si>
  <si>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</si>
  <si>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</si>
  <si>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</si>
  <si>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</si>
  <si>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</si>
  <si>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</si>
  <si>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</si>
  <si>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</si>
  <si>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</si>
  <si>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</si>
  <si>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</si>
  <si>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</si>
  <si>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</si>
  <si>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</si>
  <si>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</si>
  <si>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</si>
  <si>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</si>
  <si>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</si>
  <si>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</si>
  <si>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</si>
  <si>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</si>
  <si>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</si>
  <si>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</si>
  <si>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</si>
  <si>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</si>
  <si>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</si>
  <si>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</si>
  <si>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</si>
  <si>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</si>
  <si>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</si>
  <si>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</si>
  <si>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</si>
  <si>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</si>
  <si>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</si>
  <si>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</si>
  <si>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</si>
  <si>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</si>
  <si>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</si>
  <si>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</si>
  <si>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</si>
  <si>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</si>
  <si>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</si>
  <si>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</si>
  <si>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</si>
  <si>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</si>
  <si>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</si>
  <si>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</si>
  <si>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</si>
  <si>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</si>
  <si>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</si>
  <si>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</si>
  <si>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</si>
  <si>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</si>
  <si>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</si>
  <si>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</si>
  <si>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</si>
  <si>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</si>
  <si>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</si>
  <si>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</si>
  <si>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</si>
  <si>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</si>
  <si>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</si>
  <si>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</si>
  <si>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</si>
  <si>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</si>
  <si>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</si>
  <si>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</si>
  <si>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</si>
  <si>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</si>
  <si>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</si>
  <si>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</si>
  <si>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</si>
  <si>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</si>
  <si>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</si>
  <si>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</si>
  <si>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</si>
  <si>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</si>
  <si>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</si>
  <si>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</si>
  <si>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</si>
  <si>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</si>
  <si>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</si>
  <si>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</si>
  <si>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</si>
  <si>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</si>
  <si>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</si>
  <si>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</si>
  <si>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</si>
  <si>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</si>
  <si>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</si>
  <si>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</si>
  <si>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</si>
  <si>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</si>
  <si>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</si>
  <si>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</si>
  <si>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</si>
  <si>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</si>
  <si>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</si>
  <si>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</si>
  <si>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</si>
  <si>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</si>
  <si>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</si>
  <si>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</si>
  <si>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</si>
  <si>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</si>
  <si>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</si>
  <si>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</si>
  <si>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</si>
  <si>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</si>
  <si>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</si>
  <si>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</si>
  <si>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</si>
  <si>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</si>
  <si>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</si>
  <si>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</si>
  <si>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</si>
  <si>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</si>
  <si>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</si>
  <si>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</si>
  <si>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</si>
  <si>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</si>
  <si>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</si>
  <si>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</si>
  <si>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</si>
  <si>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</si>
  <si>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</si>
  <si>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</si>
  <si>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</si>
  <si>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</si>
  <si>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</si>
  <si>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</si>
  <si>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</si>
  <si>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</si>
  <si>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</si>
  <si>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</si>
  <si>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</si>
  <si>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</si>
  <si>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</si>
  <si>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</si>
  <si>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</si>
  <si>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</si>
  <si>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</si>
  <si>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</si>
  <si>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</si>
  <si>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</si>
  <si>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</si>
  <si>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</si>
  <si>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</si>
  <si>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</si>
  <si>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</si>
  <si>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</si>
  <si>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</si>
  <si>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</si>
  <si>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</si>
  <si>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</si>
  <si>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</si>
  <si>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</si>
  <si>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</si>
  <si>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</si>
  <si>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</si>
  <si>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</si>
  <si>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</si>
  <si>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</si>
  <si>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</si>
  <si>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</si>
  <si>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</si>
  <si>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</si>
  <si>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</si>
  <si>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</si>
  <si>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</si>
  <si>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</si>
  <si>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</si>
  <si>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</si>
  <si>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</si>
  <si>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</si>
  <si>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</si>
  <si>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</si>
  <si>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</si>
  <si>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</si>
  <si>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</si>
  <si>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</si>
  <si>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</si>
  <si>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</si>
  <si>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</si>
  <si>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</si>
  <si>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</si>
  <si>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</si>
  <si>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</si>
  <si>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</si>
  <si>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</si>
  <si>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</si>
  <si>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</si>
  <si>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</si>
  <si>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</si>
  <si>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</si>
  <si>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</si>
  <si>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</si>
  <si>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</si>
  <si>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</si>
  <si>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</si>
  <si>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</si>
  <si>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</si>
  <si>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</si>
  <si>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</si>
  <si>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</si>
  <si>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</si>
  <si>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</si>
  <si>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</si>
  <si>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</si>
  <si>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</si>
  <si>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</si>
  <si>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</si>
  <si>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</si>
  <si>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</si>
  <si>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</si>
  <si>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</si>
  <si>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</si>
  <si>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</si>
  <si>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</si>
  <si>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</si>
  <si>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</si>
  <si>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</si>
  <si>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</si>
  <si>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</si>
  <si>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</si>
  <si>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</si>
  <si>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</si>
  <si>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</si>
  <si>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</si>
  <si>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</si>
  <si>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</si>
  <si>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</si>
  <si>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</si>
  <si>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</si>
  <si>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</si>
  <si>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</si>
  <si>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</si>
  <si>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</si>
  <si>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</si>
  <si>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</si>
  <si>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</si>
  <si>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</si>
  <si>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</si>
  <si>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</si>
  <si>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</si>
  <si>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</si>
  <si>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</si>
  <si>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</si>
  <si>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</si>
  <si>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</si>
  <si>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</si>
  <si>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</si>
  <si>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</si>
  <si>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</si>
  <si>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</si>
  <si>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</si>
  <si>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</si>
  <si>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</si>
  <si>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</si>
  <si>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</si>
  <si>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</si>
  <si>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</si>
  <si>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</si>
  <si>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</si>
  <si>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</si>
  <si>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</si>
  <si>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</si>
  <si>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</si>
  <si>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</si>
  <si>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</si>
  <si>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</si>
  <si>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</si>
  <si>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</si>
  <si>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</si>
  <si>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</si>
  <si>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</si>
  <si>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</si>
  <si>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</si>
  <si>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</si>
  <si>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</si>
  <si>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</si>
  <si>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</si>
  <si>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</si>
  <si>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</si>
  <si>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</si>
  <si>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</si>
  <si>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</si>
  <si>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</si>
  <si>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</si>
  <si>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</si>
  <si>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</si>
  <si>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</si>
  <si>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</si>
  <si>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</si>
  <si>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</si>
  <si>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</si>
  <si>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</si>
  <si>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</si>
  <si>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</si>
  <si>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</si>
  <si>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</si>
  <si>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</si>
  <si>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</si>
  <si>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</si>
  <si>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</si>
  <si>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</si>
  <si>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</si>
  <si>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</si>
  <si>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</si>
  <si>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</si>
  <si>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</si>
  <si>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</si>
  <si>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</si>
  <si>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</si>
  <si>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</si>
  <si>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</si>
  <si>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</si>
  <si>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</si>
  <si>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</si>
  <si>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</si>
  <si>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</si>
  <si>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</si>
  <si>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</si>
  <si>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</si>
  <si>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</si>
  <si>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</si>
  <si>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</si>
  <si>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</si>
  <si>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</si>
  <si>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</si>
  <si>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</si>
  <si>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</si>
  <si>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</si>
  <si>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</si>
  <si>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</si>
  <si>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</si>
  <si>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</si>
  <si>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</si>
  <si>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</si>
  <si>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</si>
  <si>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</si>
  <si>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</si>
  <si>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</si>
  <si>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</si>
  <si>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</si>
  <si>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</si>
  <si>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</si>
  <si>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</si>
  <si>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</si>
  <si>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</si>
  <si>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</si>
  <si>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</si>
  <si>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</si>
  <si>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</si>
  <si>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</si>
  <si>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</si>
  <si>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</si>
  <si>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</si>
  <si>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</si>
  <si>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</si>
  <si>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</si>
  <si>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</si>
  <si>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</si>
  <si>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</si>
  <si>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</si>
  <si>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</si>
  <si>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</si>
  <si>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</si>
  <si>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</si>
  <si>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</si>
  <si>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</si>
  <si>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</si>
  <si>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</si>
  <si>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</si>
  <si>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</si>
  <si>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</si>
  <si>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</si>
  <si>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</si>
  <si>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</si>
  <si>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</si>
  <si>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</si>
  <si>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</si>
  <si>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</si>
  <si>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</si>
  <si>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</si>
  <si>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</si>
  <si>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</si>
  <si>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</si>
  <si>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</si>
  <si>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</si>
  <si>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</si>
  <si>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</si>
  <si>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</si>
  <si>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</si>
  <si>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</si>
  <si>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</si>
  <si>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</si>
  <si>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</si>
  <si>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</si>
  <si>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</si>
  <si>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</si>
  <si>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</si>
  <si>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</si>
  <si>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</si>
  <si>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</si>
  <si>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</si>
  <si>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</si>
  <si>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</si>
  <si>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</si>
  <si>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</si>
  <si>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</si>
  <si>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</si>
  <si>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</si>
  <si>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</si>
  <si>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</si>
  <si>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</si>
  <si>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</si>
  <si>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</si>
  <si>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</si>
  <si>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</si>
  <si>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</si>
  <si>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</si>
  <si>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</si>
  <si>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</si>
  <si>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</si>
  <si>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</si>
  <si>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</si>
  <si>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</si>
  <si>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</si>
  <si>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</si>
  <si>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</si>
  <si>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</si>
  <si>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</si>
  <si>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</si>
  <si>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</si>
  <si>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</si>
  <si>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</si>
  <si>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</si>
  <si>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</si>
  <si>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</si>
  <si>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</si>
  <si>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</si>
  <si>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</si>
  <si>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</si>
  <si>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</si>
  <si>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</si>
  <si>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</si>
  <si>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</si>
  <si>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</si>
  <si>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</si>
  <si>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</si>
  <si>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</si>
  <si>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</si>
  <si>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</si>
  <si>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</si>
  <si>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</si>
  <si>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</si>
  <si>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</si>
  <si>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</si>
  <si>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</si>
  <si>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</si>
  <si>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</si>
  <si>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</si>
  <si>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</si>
  <si>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</si>
  <si>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</si>
  <si>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</si>
  <si>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</si>
  <si>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</si>
  <si>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</si>
  <si>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</si>
  <si>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</si>
  <si>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</si>
  <si>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</si>
  <si>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</si>
  <si>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</si>
  <si>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</si>
  <si>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</si>
  <si>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</si>
  <si>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</si>
  <si>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</si>
  <si>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</si>
  <si>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</si>
  <si>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</si>
  <si>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</si>
  <si>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</si>
  <si>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</si>
  <si>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</si>
  <si>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</si>
  <si>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</si>
  <si>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</si>
  <si>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</si>
  <si>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</si>
  <si>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</si>
  <si>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</si>
  <si>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</si>
  <si>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</si>
  <si>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</si>
  <si>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</si>
  <si>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</si>
  <si>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</si>
  <si>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</si>
  <si>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</si>
  <si>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</si>
  <si>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</si>
  <si>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</si>
  <si>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</si>
  <si>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</si>
  <si>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</si>
  <si>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</si>
  <si>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</si>
  <si>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por Colombia</t>
  </si>
  <si>
    <t>CONFORMAR EL BANCO
NACIONAL DE OFERENTES PARA LOS SERVICIOS DE EDUCACIÓN INICIAL EN EL MARCO DE LA
ATENCIÓN INTEGRAL A CARGO DE LA DIRECCIÓN DE PRIMERA INFANCIA DEL INSTITUTO
COLOMBIANO DE BIENESTAR FAMILIAR</t>
  </si>
  <si>
    <t>Gladys del Socorro Piedrahita Sossa</t>
  </si>
  <si>
    <t>Calle 48 #50-35 municipio de Bello-Antioquia</t>
  </si>
  <si>
    <t>3108921813</t>
  </si>
  <si>
    <t>impulsandomipais@gmail.com</t>
  </si>
  <si>
    <t xml:space="preserve">UT por Colombia </t>
  </si>
  <si>
    <t>Henry Paulison Gómez Montoya</t>
  </si>
  <si>
    <t>Calle 3 #66B 147 Medellín</t>
  </si>
  <si>
    <t>4523864</t>
  </si>
  <si>
    <t>Calle 33 #66B 147 Medellín</t>
  </si>
  <si>
    <t>corporacioncolombiaavanza@gmail.com</t>
  </si>
  <si>
    <t>ESE  BELLOSALUD</t>
  </si>
  <si>
    <t>026</t>
  </si>
  <si>
    <t>124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</si>
  <si>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 el cual fue modificado y prorrogado  tres meses y adicionado en dinero mediante  acta suscrita el 31 de julio.</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</si>
  <si>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t>
  </si>
  <si>
    <t>232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</si>
  <si>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en el marco de estrategia de atención integral de "cero a siempre" bajo la modalidad flexible de buen comienzo Antioquia cumpliendo con las especificaciones técnicas, profesionales y de talento definidas por la Gobernación de Antioquia , y el ICBF.</t>
  </si>
  <si>
    <t>Gerencia de Infancia, Adolescencia y Juventud  del Departamenton de Antioquia</t>
  </si>
  <si>
    <t>4600006667</t>
  </si>
  <si>
    <t>Integrar esfuerzos para la promoción del desarrollo integral temprano de la primera infancia bajo el modelo flexible Buen Comienzo Antioquia  y la modalidad familiar en los municipios de Bello, Cocorna, Ituango, San Luis y para la implementación del Sistema Departamental de Gestión del Desarrollo Integral  Temprano.</t>
  </si>
  <si>
    <t>4600006729</t>
  </si>
  <si>
    <t>Integrar esfuerzos para la promoción del desarrollo integral temprano de la primera infancia bajo la modalidad familiar, en el municipio de Valdivia.</t>
  </si>
  <si>
    <t>Municipio de Bello</t>
  </si>
  <si>
    <t>095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</si>
  <si>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t>
  </si>
  <si>
    <t>1101 de 2016</t>
  </si>
  <si>
    <t>098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</si>
  <si>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CDI familiar.</t>
  </si>
  <si>
    <t>209 de 2017</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</si>
  <si>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 y CDI institucional.</t>
  </si>
  <si>
    <t>Instituto Colombiano de Bienestar Familias-ICBF</t>
  </si>
  <si>
    <t>1236/2017</t>
  </si>
  <si>
    <t>Prestar el servicio de educación inicial en el marco de la atención integral a mujeres gestantes, niñas menores de 5 años, o hasta su ingreso al grado de transición de conformidad con los manuales de operativos de las modalidades y las directrices establecidas por el ICBF, en armonia con la politíca de estado para el desarrollo integral de la primera infancia "de cero a siempre", en el servicio desarrollo infantil en medio familiar - DIMF</t>
  </si>
  <si>
    <t>668/2018</t>
  </si>
  <si>
    <t>0300/2019</t>
  </si>
  <si>
    <t>0301/2019</t>
  </si>
  <si>
    <t>Prestar servicio de desarrollo infantil en medio familiar -DIMF, de conformidad con el manual operativo de la modalidad familiafr y las directrices establecidas por el ICBF, en armonia con la politica de estado para el desarrollo integral de la primera infancia de cero a siempre.</t>
  </si>
  <si>
    <t>4600006599</t>
  </si>
  <si>
    <t>Integrar esfuerzos para la promoción del desarrollo integral temprano de la primera infancia bajo la modalidad familiar en los municipios de Amalfi, Anzá, Caicedo, Cisneros,Entrerrios, Girardota, Olaya, San pedro de los milagros, Santa Fe de Antioquia y Santo Domingo</t>
  </si>
  <si>
    <t>4600007967</t>
  </si>
  <si>
    <t>Integrar esfuerzos para la promoción del desarrollo integral temprano de la primera infancia en el Departamento de Antioquia, y para la implementación del Sistema Departamental de Gestión del Desarrollo Integral Temprano.</t>
  </si>
  <si>
    <t>Gerencia Infancia, Adolescencia y Juventud</t>
  </si>
  <si>
    <t>4600004999</t>
  </si>
  <si>
    <t>Aunar esfuerzos para el desarrollo de acciones de atención integral a la primera
infancia bajo la modalidad familiar en los municipios de Cisneros, Santo Domingo y Bello.</t>
  </si>
  <si>
    <t>4600009258</t>
  </si>
  <si>
    <t>Prestar servicios para brindar atención integral a la primera infancia bajo la(s) modalidad(es) Familiar, Flexible Buen Comienzo Antioquia e Institucional en los Municipios de Bello, Cocorná, Copacabana, Granada, Hispania, Marinilla, Montebello, San Francisco y San Vicente Ferrer y para la implementación del Sistema Departamental de Gestión del Desarrollo Integral Temprano.</t>
  </si>
  <si>
    <t>4600008866</t>
  </si>
  <si>
    <t>Prestar servicios para brindar atencion integral a la primera infancia bajo las modalidades familiar e institucional en los municipios de Amaga, Cocorna, Concepcion, Granada, Hispania, Marinilla, Montebello, San Francisco y San Vicente Ferrer.</t>
  </si>
  <si>
    <t>2021-5-10000086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</si>
</sst>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29"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44194.385028472221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7" t="str">
        <f>HYPERLINK("#Integrante_1!A109","CAPACIDAD RESIDUAL")</f>
        <v>CAPACIDAD RESIDUAL</v>
      </c>
      <c r="F8" s="268"/>
      <c r="G8" s="269"/>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7" t="str">
        <f>HYPERLINK("#Integrante_1!A162","TALENTO HUMANO")</f>
        <v>TALENTO HUMANO</v>
      </c>
      <c r="F9" s="268"/>
      <c r="G9" s="269"/>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7" t="str">
        <f>HYPERLINK("#Integrante_1!F162","INFRAESTRUCTURA")</f>
        <v>INFRAESTRUCTURA</v>
      </c>
      <c r="F10" s="268"/>
      <c r="G10" s="269"/>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64" t="s">
        <v>8</v>
      </c>
      <c r="M15" s="26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v>900926094</v>
      </c>
      <c r="C20" s="5"/>
      <c r="D20" s="74"/>
      <c r="E20" s="161" t="s">
        <v>2669</v>
      </c>
      <c r="F20" s="163" t="s">
        <v>2681</v>
      </c>
      <c r="G20" s="5"/>
      <c r="H20" s="270"/>
      <c r="I20" s="150" t="s">
        <v>36</v>
      </c>
      <c r="J20" s="151" t="s">
        <v>122</v>
      </c>
      <c r="K20" s="152">
        <v>1330397628</v>
      </c>
      <c r="L20" s="153"/>
      <c r="M20" s="153">
        <v>44561</v>
      </c>
      <c r="N20" s="136">
        <f>+(M20-L20)/30</f>
        <v>1485.3666666666666</v>
      </c>
      <c r="O20" s="139"/>
      <c r="U20" s="135"/>
      <c r="V20" s="107">
        <f ca="1">NOW()</f>
        <v>44194.385028472221</v>
      </c>
      <c r="W20" s="107">
        <f ca="1">NOW()</f>
        <v>44194.385028472221</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str">
        <f>VLOOKUP(B20,EAS!A2:B1439,2,0)</f>
        <v>CORPORACIÓN IMPULSANDO MI PAÍS</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2693</v>
      </c>
      <c r="C48" s="114" t="s">
        <v>31</v>
      </c>
      <c r="D48" s="112" t="s">
        <v>2694</v>
      </c>
      <c r="E48" s="146">
        <v>43130</v>
      </c>
      <c r="F48" s="146">
        <v>43281</v>
      </c>
      <c r="G48" s="173">
        <f>IF(AND(E48&lt;&gt;"",F48&lt;&gt;""),((F48-E48)/30),"")</f>
        <v>5.0333333333333332</v>
      </c>
      <c r="H48" s="116" t="s">
        <v>2697</v>
      </c>
      <c r="I48" s="115" t="s">
        <v>36</v>
      </c>
      <c r="J48" s="115" t="s">
        <v>56</v>
      </c>
      <c r="K48" s="118">
        <v>570000000</v>
      </c>
      <c r="L48" s="117" t="s">
        <v>1148</v>
      </c>
      <c r="M48" s="119">
        <v>1</v>
      </c>
      <c r="N48" s="117" t="s">
        <v>2639</v>
      </c>
      <c r="O48" s="117" t="s">
        <v>1148</v>
      </c>
      <c r="P48" s="80"/>
    </row>
    <row r="49" spans="1:16" s="6" customFormat="1" ht="24.75" customHeight="1" x14ac:dyDescent="0.25">
      <c r="A49" s="144">
        <v>2</v>
      </c>
      <c r="B49" s="124" t="s">
        <v>2693</v>
      </c>
      <c r="C49" s="114" t="s">
        <v>31</v>
      </c>
      <c r="D49" s="112" t="s">
        <v>2695</v>
      </c>
      <c r="E49" s="146">
        <v>43333</v>
      </c>
      <c r="F49" s="146">
        <v>43404</v>
      </c>
      <c r="G49" s="173">
        <f t="shared" ref="G49:G107" si="2">IF(AND(E49&lt;&gt;"",F49&lt;&gt;""),((F49-E49)/30),"")</f>
        <v>2.3666666666666667</v>
      </c>
      <c r="H49" s="124" t="s">
        <v>2696</v>
      </c>
      <c r="I49" s="115" t="s">
        <v>36</v>
      </c>
      <c r="J49" s="115" t="s">
        <v>56</v>
      </c>
      <c r="K49" s="118">
        <v>275446709</v>
      </c>
      <c r="L49" s="117" t="s">
        <v>1148</v>
      </c>
      <c r="M49" s="119">
        <v>1</v>
      </c>
      <c r="N49" s="117" t="s">
        <v>2639</v>
      </c>
      <c r="O49" s="117" t="s">
        <v>1148</v>
      </c>
      <c r="P49" s="80"/>
    </row>
    <row r="50" spans="1:16" s="6" customFormat="1" ht="24.75" customHeight="1" x14ac:dyDescent="0.25">
      <c r="A50" s="144">
        <v>3</v>
      </c>
      <c r="B50" s="124" t="s">
        <v>2693</v>
      </c>
      <c r="C50" s="114" t="s">
        <v>31</v>
      </c>
      <c r="D50" s="112" t="s">
        <v>2698</v>
      </c>
      <c r="E50" s="146">
        <v>43412</v>
      </c>
      <c r="F50" s="146">
        <v>43449</v>
      </c>
      <c r="G50" s="173">
        <f t="shared" si="2"/>
        <v>1.2333333333333334</v>
      </c>
      <c r="H50" s="124" t="s">
        <v>2699</v>
      </c>
      <c r="I50" s="115" t="s">
        <v>36</v>
      </c>
      <c r="J50" s="115" t="s">
        <v>56</v>
      </c>
      <c r="K50" s="118">
        <v>140201556</v>
      </c>
      <c r="L50" s="117" t="s">
        <v>1148</v>
      </c>
      <c r="M50" s="119">
        <v>1</v>
      </c>
      <c r="N50" s="117" t="s">
        <v>2639</v>
      </c>
      <c r="O50" s="117" t="s">
        <v>1148</v>
      </c>
      <c r="P50" s="80"/>
    </row>
    <row r="51" spans="1:16" s="6" customFormat="1" ht="24.75" customHeight="1" outlineLevel="1" x14ac:dyDescent="0.25">
      <c r="A51" s="144">
        <v>4</v>
      </c>
      <c r="B51" s="113" t="s">
        <v>2700</v>
      </c>
      <c r="C51" s="114" t="s">
        <v>31</v>
      </c>
      <c r="D51" s="112" t="s">
        <v>2701</v>
      </c>
      <c r="E51" s="146">
        <v>42828</v>
      </c>
      <c r="F51" s="146">
        <v>43069</v>
      </c>
      <c r="G51" s="173">
        <f t="shared" si="2"/>
        <v>8.0333333333333332</v>
      </c>
      <c r="H51" s="116" t="s">
        <v>2702</v>
      </c>
      <c r="I51" s="115" t="s">
        <v>36</v>
      </c>
      <c r="J51" s="115" t="s">
        <v>56</v>
      </c>
      <c r="K51" s="118">
        <v>5326231592</v>
      </c>
      <c r="L51" s="117" t="s">
        <v>26</v>
      </c>
      <c r="M51" s="119">
        <v>0.6</v>
      </c>
      <c r="N51" s="117" t="s">
        <v>2639</v>
      </c>
      <c r="O51" s="117" t="s">
        <v>26</v>
      </c>
      <c r="P51" s="80"/>
    </row>
    <row r="52" spans="1:16" s="7" customFormat="1" ht="24.75" customHeight="1" outlineLevel="1" x14ac:dyDescent="0.25">
      <c r="A52" s="145">
        <v>5</v>
      </c>
      <c r="B52" s="124" t="s">
        <v>2700</v>
      </c>
      <c r="C52" s="114" t="s">
        <v>31</v>
      </c>
      <c r="D52" s="112" t="s">
        <v>2703</v>
      </c>
      <c r="E52" s="146">
        <v>42853</v>
      </c>
      <c r="F52" s="146">
        <v>43069</v>
      </c>
      <c r="G52" s="173">
        <f t="shared" si="2"/>
        <v>7.2</v>
      </c>
      <c r="H52" s="121" t="s">
        <v>2704</v>
      </c>
      <c r="I52" s="115" t="s">
        <v>36</v>
      </c>
      <c r="J52" s="115" t="s">
        <v>153</v>
      </c>
      <c r="K52" s="118">
        <v>948414137</v>
      </c>
      <c r="L52" s="117" t="s">
        <v>26</v>
      </c>
      <c r="M52" s="119">
        <v>0.6</v>
      </c>
      <c r="N52" s="117" t="s">
        <v>2639</v>
      </c>
      <c r="O52" s="117" t="s">
        <v>26</v>
      </c>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9">
        <v>5.0000000000000001E-3</v>
      </c>
      <c r="G179" s="180">
        <f>IF(F179&gt;0,SUM(E179+F179),"")</f>
        <v>2.5000000000000001E-2</v>
      </c>
      <c r="H179" s="5"/>
      <c r="I179" s="253" t="s">
        <v>2674</v>
      </c>
      <c r="J179" s="254"/>
      <c r="K179" s="254"/>
      <c r="L179" s="255"/>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93" t="s">
        <v>2633</v>
      </c>
      <c r="E185" s="96">
        <f>+(C185*SUM(K20:K35))</f>
        <v>33259940.700000003</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26" t="s">
        <v>24</v>
      </c>
      <c r="J192" s="5" t="s">
        <v>2642</v>
      </c>
      <c r="K192" s="5"/>
      <c r="M192" s="5"/>
      <c r="N192" s="5"/>
      <c r="O192" s="8"/>
      <c r="Q192" s="155"/>
      <c r="R192" s="156"/>
      <c r="S192" s="156"/>
      <c r="T192" s="155"/>
    </row>
    <row r="193" spans="1:18" x14ac:dyDescent="0.25">
      <c r="A193" s="9"/>
      <c r="C193" s="127">
        <v>43769</v>
      </c>
      <c r="D193" s="5"/>
      <c r="E193" s="128">
        <v>5899</v>
      </c>
      <c r="F193" s="5"/>
      <c r="G193" s="5"/>
      <c r="H193" s="148" t="s">
        <v>2683</v>
      </c>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2684</v>
      </c>
      <c r="J211" s="27" t="s">
        <v>2627</v>
      </c>
      <c r="K211" s="149" t="s">
        <v>2684</v>
      </c>
      <c r="L211" s="21"/>
      <c r="M211" s="21"/>
      <c r="N211" s="21"/>
      <c r="O211" s="8"/>
    </row>
    <row r="212" spans="1:15" x14ac:dyDescent="0.25">
      <c r="A212" s="9"/>
      <c r="B212" s="27" t="s">
        <v>2624</v>
      </c>
      <c r="C212" s="148" t="s">
        <v>2683</v>
      </c>
      <c r="D212" s="21"/>
      <c r="G212" s="27" t="s">
        <v>2626</v>
      </c>
      <c r="H212" s="149" t="s">
        <v>2685</v>
      </c>
      <c r="J212" s="27" t="s">
        <v>2628</v>
      </c>
      <c r="K212" s="148"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H10"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44194.385028472221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7" t="str">
        <f>HYPERLINK("#Integrante_2!A109","CAPACIDAD RESIDUAL")</f>
        <v>CAPACIDAD RESIDUAL</v>
      </c>
      <c r="F8" s="268"/>
      <c r="G8" s="269"/>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7" t="str">
        <f>HYPERLINK("#Integrante_2!A162","TALENTO HUMANO")</f>
        <v>TALENTO HUMANO</v>
      </c>
      <c r="F9" s="268"/>
      <c r="G9" s="269"/>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7" t="str">
        <f>HYPERLINK("#Integrante_2!F162","INFRAESTRUCTURA")</f>
        <v>INFRAESTRUCTURA</v>
      </c>
      <c r="F10" s="268"/>
      <c r="G10" s="269"/>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64" t="s">
        <v>8</v>
      </c>
      <c r="M15" s="264"/>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v>900325081</v>
      </c>
      <c r="C20" s="5"/>
      <c r="D20" s="169"/>
      <c r="E20" s="161" t="s">
        <v>2669</v>
      </c>
      <c r="F20" s="163" t="s">
        <v>2687</v>
      </c>
      <c r="G20" s="5"/>
      <c r="H20" s="270"/>
      <c r="I20" s="150" t="s">
        <v>36</v>
      </c>
      <c r="J20" s="151" t="s">
        <v>122</v>
      </c>
      <c r="K20" s="152">
        <v>1330397628</v>
      </c>
      <c r="L20" s="153"/>
      <c r="M20" s="153">
        <v>44561</v>
      </c>
      <c r="N20" s="136">
        <f>+(M20-L20)/30</f>
        <v>1485.3666666666666</v>
      </c>
      <c r="O20" s="139"/>
      <c r="U20" s="135"/>
      <c r="V20" s="107">
        <f ca="1">NOW()</f>
        <v>44194.385028472221</v>
      </c>
      <c r="W20" s="107">
        <f ca="1">NOW()</f>
        <v>44194.385028472221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str">
        <f>VLOOKUP(B20,EAS!A2:B1439,2,0)</f>
        <v>CORPORACIÓN COLOMBIA AVANZA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2705</v>
      </c>
      <c r="C48" s="126" t="s">
        <v>31</v>
      </c>
      <c r="D48" s="123" t="s">
        <v>2706</v>
      </c>
      <c r="E48" s="146">
        <v>42430</v>
      </c>
      <c r="F48" s="146">
        <v>42674</v>
      </c>
      <c r="G48" s="173">
        <f>IF(AND(E48&lt;&gt;"",F48&lt;&gt;""),((F48-E48)/30),"")</f>
        <v>8.1333333333333329</v>
      </c>
      <c r="H48" s="124" t="s">
        <v>2707</v>
      </c>
      <c r="I48" s="123" t="s">
        <v>36</v>
      </c>
      <c r="J48" s="123" t="s">
        <v>56</v>
      </c>
      <c r="K48" s="125">
        <v>1155493189</v>
      </c>
      <c r="L48" s="126" t="s">
        <v>1148</v>
      </c>
      <c r="M48" s="182">
        <v>1</v>
      </c>
      <c r="N48" s="126" t="s">
        <v>2639</v>
      </c>
      <c r="O48" s="126" t="s">
        <v>26</v>
      </c>
      <c r="P48" s="80"/>
    </row>
    <row r="49" spans="1:16" s="6" customFormat="1" ht="24.75" customHeight="1" x14ac:dyDescent="0.25">
      <c r="A49" s="144">
        <v>2</v>
      </c>
      <c r="B49" s="124" t="s">
        <v>2705</v>
      </c>
      <c r="C49" s="126" t="s">
        <v>31</v>
      </c>
      <c r="D49" s="123" t="s">
        <v>2708</v>
      </c>
      <c r="E49" s="146">
        <v>42675</v>
      </c>
      <c r="F49" s="146">
        <v>42719</v>
      </c>
      <c r="G49" s="173">
        <f t="shared" ref="G49:G107" si="1">IF(AND(E49&lt;&gt;"",F49&lt;&gt;""),((F49-E49)/30),"")</f>
        <v>1.4666666666666666</v>
      </c>
      <c r="H49" s="124" t="s">
        <v>2707</v>
      </c>
      <c r="I49" s="123" t="s">
        <v>36</v>
      </c>
      <c r="J49" s="123" t="s">
        <v>56</v>
      </c>
      <c r="K49" s="125">
        <v>190414684</v>
      </c>
      <c r="L49" s="126" t="s">
        <v>1148</v>
      </c>
      <c r="M49" s="182">
        <v>1</v>
      </c>
      <c r="N49" s="126" t="s">
        <v>27</v>
      </c>
      <c r="O49" s="126" t="s">
        <v>1148</v>
      </c>
      <c r="P49" s="80"/>
    </row>
    <row r="50" spans="1:16" s="6" customFormat="1" ht="24.75" customHeight="1" x14ac:dyDescent="0.25">
      <c r="A50" s="144">
        <v>3</v>
      </c>
      <c r="B50" s="124" t="s">
        <v>2705</v>
      </c>
      <c r="C50" s="126" t="s">
        <v>31</v>
      </c>
      <c r="D50" s="123" t="s">
        <v>2709</v>
      </c>
      <c r="E50" s="146">
        <v>42430</v>
      </c>
      <c r="F50" s="146">
        <v>42674</v>
      </c>
      <c r="G50" s="173">
        <f t="shared" si="1"/>
        <v>8.1333333333333329</v>
      </c>
      <c r="H50" s="121" t="s">
        <v>2710</v>
      </c>
      <c r="I50" s="123" t="s">
        <v>36</v>
      </c>
      <c r="J50" s="123" t="s">
        <v>56</v>
      </c>
      <c r="K50" s="125">
        <v>1787285160</v>
      </c>
      <c r="L50" s="126" t="s">
        <v>1148</v>
      </c>
      <c r="M50" s="182">
        <v>1</v>
      </c>
      <c r="N50" s="126" t="s">
        <v>27</v>
      </c>
      <c r="O50" s="126" t="s">
        <v>1148</v>
      </c>
      <c r="P50" s="80"/>
    </row>
    <row r="51" spans="1:16" s="6" customFormat="1" ht="24.75" customHeight="1" outlineLevel="1" x14ac:dyDescent="0.25">
      <c r="A51" s="144">
        <v>4</v>
      </c>
      <c r="B51" s="124" t="s">
        <v>2705</v>
      </c>
      <c r="C51" s="126" t="s">
        <v>31</v>
      </c>
      <c r="D51" s="123" t="s">
        <v>2711</v>
      </c>
      <c r="E51" s="146">
        <v>42781</v>
      </c>
      <c r="F51" s="146">
        <v>43084</v>
      </c>
      <c r="G51" s="173">
        <f t="shared" si="1"/>
        <v>10.1</v>
      </c>
      <c r="H51" s="124" t="s">
        <v>2712</v>
      </c>
      <c r="I51" s="123" t="s">
        <v>36</v>
      </c>
      <c r="J51" s="123" t="s">
        <v>56</v>
      </c>
      <c r="K51" s="125">
        <v>3126414513</v>
      </c>
      <c r="L51" s="126" t="s">
        <v>1148</v>
      </c>
      <c r="M51" s="182">
        <v>1</v>
      </c>
      <c r="N51" s="126" t="s">
        <v>2639</v>
      </c>
      <c r="O51" s="126" t="s">
        <v>1148</v>
      </c>
      <c r="P51" s="80"/>
    </row>
    <row r="52" spans="1:16" s="7" customFormat="1" ht="24.75" customHeight="1" outlineLevel="1" x14ac:dyDescent="0.25">
      <c r="A52" s="145">
        <v>5</v>
      </c>
      <c r="B52" s="124" t="s">
        <v>2713</v>
      </c>
      <c r="C52" s="126" t="s">
        <v>31</v>
      </c>
      <c r="D52" s="123" t="s">
        <v>2714</v>
      </c>
      <c r="E52" s="146">
        <v>43085</v>
      </c>
      <c r="F52" s="146">
        <v>43404</v>
      </c>
      <c r="G52" s="173">
        <f t="shared" si="1"/>
        <v>10.633333333333333</v>
      </c>
      <c r="H52" s="121" t="s">
        <v>2715</v>
      </c>
      <c r="I52" s="123" t="s">
        <v>36</v>
      </c>
      <c r="J52" s="123" t="s">
        <v>56</v>
      </c>
      <c r="K52" s="125">
        <v>1186886559</v>
      </c>
      <c r="L52" s="126" t="s">
        <v>1148</v>
      </c>
      <c r="M52" s="182">
        <v>1</v>
      </c>
      <c r="N52" s="126" t="s">
        <v>27</v>
      </c>
      <c r="O52" s="126" t="s">
        <v>26</v>
      </c>
      <c r="P52" s="81"/>
    </row>
    <row r="53" spans="1:16" s="7" customFormat="1" ht="24.75" customHeight="1" outlineLevel="1" x14ac:dyDescent="0.25">
      <c r="A53" s="145">
        <v>6</v>
      </c>
      <c r="B53" s="124" t="s">
        <v>2713</v>
      </c>
      <c r="C53" s="126" t="s">
        <v>31</v>
      </c>
      <c r="D53" s="123" t="s">
        <v>2716</v>
      </c>
      <c r="E53" s="146">
        <v>43405</v>
      </c>
      <c r="F53" s="146">
        <v>43434</v>
      </c>
      <c r="G53" s="173">
        <f t="shared" si="1"/>
        <v>0.96666666666666667</v>
      </c>
      <c r="H53" s="121" t="s">
        <v>2715</v>
      </c>
      <c r="I53" s="123" t="s">
        <v>36</v>
      </c>
      <c r="J53" s="123" t="s">
        <v>56</v>
      </c>
      <c r="K53" s="125">
        <v>128863965</v>
      </c>
      <c r="L53" s="126" t="s">
        <v>1148</v>
      </c>
      <c r="M53" s="182">
        <v>1</v>
      </c>
      <c r="N53" s="126" t="s">
        <v>27</v>
      </c>
      <c r="O53" s="126" t="s">
        <v>1148</v>
      </c>
      <c r="P53" s="81"/>
    </row>
    <row r="54" spans="1:16" s="7" customFormat="1" ht="24.75" customHeight="1" outlineLevel="1" x14ac:dyDescent="0.25">
      <c r="A54" s="145">
        <v>7</v>
      </c>
      <c r="B54" s="124" t="s">
        <v>2713</v>
      </c>
      <c r="C54" s="126" t="s">
        <v>31</v>
      </c>
      <c r="D54" s="123" t="s">
        <v>2717</v>
      </c>
      <c r="E54" s="146">
        <v>43486</v>
      </c>
      <c r="F54" s="146">
        <v>43822</v>
      </c>
      <c r="G54" s="173">
        <f t="shared" si="1"/>
        <v>11.2</v>
      </c>
      <c r="H54" s="124" t="s">
        <v>2719</v>
      </c>
      <c r="I54" s="123" t="s">
        <v>36</v>
      </c>
      <c r="J54" s="123" t="s">
        <v>127</v>
      </c>
      <c r="K54" s="120">
        <v>315035706</v>
      </c>
      <c r="L54" s="126" t="s">
        <v>1148</v>
      </c>
      <c r="M54" s="182">
        <v>1</v>
      </c>
      <c r="N54" s="126" t="s">
        <v>27</v>
      </c>
      <c r="O54" s="126" t="s">
        <v>1148</v>
      </c>
      <c r="P54" s="81"/>
    </row>
    <row r="55" spans="1:16" s="7" customFormat="1" ht="24.75" customHeight="1" outlineLevel="1" x14ac:dyDescent="0.25">
      <c r="A55" s="145">
        <v>8</v>
      </c>
      <c r="B55" s="124" t="s">
        <v>2713</v>
      </c>
      <c r="C55" s="126" t="s">
        <v>31</v>
      </c>
      <c r="D55" s="123" t="s">
        <v>2718</v>
      </c>
      <c r="E55" s="146">
        <v>43486</v>
      </c>
      <c r="F55" s="146">
        <v>43822</v>
      </c>
      <c r="G55" s="173">
        <f t="shared" si="1"/>
        <v>11.2</v>
      </c>
      <c r="H55" s="124" t="s">
        <v>2719</v>
      </c>
      <c r="I55" s="123" t="s">
        <v>36</v>
      </c>
      <c r="J55" s="123" t="s">
        <v>56</v>
      </c>
      <c r="K55" s="120">
        <v>1482972957</v>
      </c>
      <c r="L55" s="126" t="s">
        <v>1148</v>
      </c>
      <c r="M55" s="182">
        <v>1</v>
      </c>
      <c r="N55" s="126" t="s">
        <v>27</v>
      </c>
      <c r="O55" s="126" t="s">
        <v>1148</v>
      </c>
      <c r="P55" s="81"/>
    </row>
    <row r="56" spans="1:16" s="7" customFormat="1" ht="24.75" customHeight="1" outlineLevel="1" x14ac:dyDescent="0.25">
      <c r="A56" s="145">
        <v>9</v>
      </c>
      <c r="B56" s="124" t="s">
        <v>2724</v>
      </c>
      <c r="C56" s="126" t="s">
        <v>31</v>
      </c>
      <c r="D56" s="123" t="s">
        <v>2720</v>
      </c>
      <c r="E56" s="146">
        <v>42822</v>
      </c>
      <c r="F56" s="146">
        <v>43069</v>
      </c>
      <c r="G56" s="173">
        <f t="shared" si="1"/>
        <v>8.2333333333333325</v>
      </c>
      <c r="H56" s="124" t="s">
        <v>2721</v>
      </c>
      <c r="I56" s="123" t="s">
        <v>36</v>
      </c>
      <c r="J56" s="123" t="s">
        <v>43</v>
      </c>
      <c r="K56" s="120">
        <v>5346388136</v>
      </c>
      <c r="L56" s="126" t="s">
        <v>1148</v>
      </c>
      <c r="M56" s="182">
        <v>1</v>
      </c>
      <c r="N56" s="126" t="s">
        <v>2639</v>
      </c>
      <c r="O56" s="126" t="s">
        <v>26</v>
      </c>
      <c r="P56" s="81"/>
    </row>
    <row r="57" spans="1:16" s="7" customFormat="1" ht="24.75" customHeight="1" outlineLevel="1" x14ac:dyDescent="0.25">
      <c r="A57" s="145">
        <v>10</v>
      </c>
      <c r="B57" s="124" t="s">
        <v>2724</v>
      </c>
      <c r="C57" s="126" t="s">
        <v>31</v>
      </c>
      <c r="D57" s="123" t="s">
        <v>2722</v>
      </c>
      <c r="E57" s="146">
        <v>43080</v>
      </c>
      <c r="F57" s="146">
        <v>43312</v>
      </c>
      <c r="G57" s="173">
        <f t="shared" si="1"/>
        <v>7.7333333333333334</v>
      </c>
      <c r="H57" s="124" t="s">
        <v>2723</v>
      </c>
      <c r="I57" s="123" t="s">
        <v>36</v>
      </c>
      <c r="J57" s="123" t="s">
        <v>56</v>
      </c>
      <c r="K57" s="125">
        <v>3206767085</v>
      </c>
      <c r="L57" s="126" t="s">
        <v>1148</v>
      </c>
      <c r="M57" s="182">
        <v>1</v>
      </c>
      <c r="N57" s="126" t="s">
        <v>2639</v>
      </c>
      <c r="O57" s="126" t="s">
        <v>26</v>
      </c>
      <c r="P57" s="81"/>
    </row>
    <row r="58" spans="1:16" s="7" customFormat="1" ht="24.75" customHeight="1" outlineLevel="1" x14ac:dyDescent="0.25">
      <c r="A58" s="145">
        <v>11</v>
      </c>
      <c r="B58" s="124" t="s">
        <v>2724</v>
      </c>
      <c r="C58" s="126" t="s">
        <v>31</v>
      </c>
      <c r="D58" s="123" t="s">
        <v>2725</v>
      </c>
      <c r="E58" s="146">
        <v>42460</v>
      </c>
      <c r="F58" s="146">
        <v>42735</v>
      </c>
      <c r="G58" s="173">
        <f t="shared" si="1"/>
        <v>9.1666666666666661</v>
      </c>
      <c r="H58" s="121" t="s">
        <v>2726</v>
      </c>
      <c r="I58" s="123" t="s">
        <v>36</v>
      </c>
      <c r="J58" s="123" t="s">
        <v>56</v>
      </c>
      <c r="K58" s="125">
        <v>2870797965</v>
      </c>
      <c r="L58" s="126" t="s">
        <v>1148</v>
      </c>
      <c r="M58" s="182">
        <v>1</v>
      </c>
      <c r="N58" s="126" t="s">
        <v>27</v>
      </c>
      <c r="O58" s="126" t="s">
        <v>1148</v>
      </c>
      <c r="P58" s="81"/>
    </row>
    <row r="59" spans="1:16" s="7" customFormat="1" ht="24.75" customHeight="1" outlineLevel="1" x14ac:dyDescent="0.25">
      <c r="A59" s="145">
        <v>12</v>
      </c>
      <c r="B59" s="124" t="s">
        <v>2724</v>
      </c>
      <c r="C59" s="126" t="s">
        <v>31</v>
      </c>
      <c r="D59" s="123" t="s">
        <v>2727</v>
      </c>
      <c r="E59" s="146">
        <v>43515</v>
      </c>
      <c r="F59" s="146">
        <v>43830</v>
      </c>
      <c r="G59" s="173">
        <f t="shared" si="1"/>
        <v>10.5</v>
      </c>
      <c r="H59" s="124" t="s">
        <v>2728</v>
      </c>
      <c r="I59" s="123" t="s">
        <v>36</v>
      </c>
      <c r="J59" s="123" t="s">
        <v>56</v>
      </c>
      <c r="K59" s="125">
        <v>6384358479</v>
      </c>
      <c r="L59" s="126" t="s">
        <v>1148</v>
      </c>
      <c r="M59" s="182">
        <v>1</v>
      </c>
      <c r="N59" s="126" t="s">
        <v>2639</v>
      </c>
      <c r="O59" s="126" t="s">
        <v>1148</v>
      </c>
      <c r="P59" s="81"/>
    </row>
    <row r="60" spans="1:16" s="7" customFormat="1" ht="24.75" customHeight="1" outlineLevel="1" x14ac:dyDescent="0.25">
      <c r="A60" s="145">
        <v>13</v>
      </c>
      <c r="B60" s="124" t="s">
        <v>2724</v>
      </c>
      <c r="C60" s="126" t="s">
        <v>31</v>
      </c>
      <c r="D60" s="123" t="s">
        <v>2729</v>
      </c>
      <c r="E60" s="146">
        <v>43775</v>
      </c>
      <c r="F60" s="146">
        <v>43830</v>
      </c>
      <c r="G60" s="173">
        <f t="shared" si="1"/>
        <v>1.8333333333333333</v>
      </c>
      <c r="H60" s="124" t="s">
        <v>2730</v>
      </c>
      <c r="I60" s="123" t="s">
        <v>36</v>
      </c>
      <c r="J60" s="123" t="s">
        <v>106</v>
      </c>
      <c r="K60" s="125">
        <v>820309002</v>
      </c>
      <c r="L60" s="126" t="s">
        <v>1148</v>
      </c>
      <c r="M60" s="182">
        <v>1</v>
      </c>
      <c r="N60" s="126" t="s">
        <v>2639</v>
      </c>
      <c r="O60" s="126" t="s">
        <v>1148</v>
      </c>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t="s">
        <v>2622</v>
      </c>
      <c r="O178" s="8"/>
      <c r="Q178" s="19"/>
      <c r="R178" s="19"/>
      <c r="S178" s="165" t="s">
        <v>2623</v>
      </c>
      <c r="T178" s="19"/>
      <c r="U178" s="19"/>
      <c r="V178" s="19"/>
      <c r="W178" s="19"/>
      <c r="X178" s="19"/>
      <c r="Y178" s="19"/>
      <c r="Z178" s="19"/>
      <c r="AA178" s="19"/>
      <c r="AB178" s="19"/>
    </row>
    <row r="179" spans="1:28" ht="23.25" x14ac:dyDescent="0.25">
      <c r="A179" s="9"/>
      <c r="B179" s="248" t="s">
        <v>2670</v>
      </c>
      <c r="C179" s="248"/>
      <c r="D179" s="248"/>
      <c r="E179" s="24">
        <v>0.02</v>
      </c>
      <c r="F179" s="179">
        <v>5.0000000000000001E-3</v>
      </c>
      <c r="G179" s="180">
        <f>IF(F179&gt;0,SUM(E179+F179),"")</f>
        <v>2.5000000000000001E-2</v>
      </c>
      <c r="H179" s="5"/>
      <c r="I179" s="245" t="s">
        <v>2674</v>
      </c>
      <c r="J179" s="246"/>
      <c r="K179" s="246"/>
      <c r="L179" s="247"/>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170" t="s">
        <v>2633</v>
      </c>
      <c r="E185" s="96">
        <f>+(C185*SUM(K20:K35))</f>
        <v>33259940.700000003</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50"/>
      <c r="Q192" s="155"/>
      <c r="R192" s="156"/>
      <c r="S192" s="156"/>
      <c r="T192" s="155"/>
    </row>
    <row r="193" spans="1:18" x14ac:dyDescent="0.25">
      <c r="A193" s="9"/>
      <c r="C193" s="129">
        <v>42311</v>
      </c>
      <c r="D193" s="5"/>
      <c r="E193" s="128">
        <v>3759</v>
      </c>
      <c r="F193" s="5"/>
      <c r="G193" s="5"/>
      <c r="H193" s="148" t="s">
        <v>2688</v>
      </c>
      <c r="J193" s="5"/>
      <c r="K193" s="129">
        <v>43085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2689</v>
      </c>
      <c r="J211" s="27" t="s">
        <v>2627</v>
      </c>
      <c r="K211" s="149" t="s">
        <v>2691</v>
      </c>
      <c r="L211" s="21"/>
      <c r="M211" s="21"/>
      <c r="N211" s="21"/>
      <c r="O211" s="8"/>
    </row>
    <row r="212" spans="1:15" x14ac:dyDescent="0.25">
      <c r="A212" s="9"/>
      <c r="B212" s="27" t="s">
        <v>2624</v>
      </c>
      <c r="C212" s="148" t="s">
        <v>2688</v>
      </c>
      <c r="D212" s="21"/>
      <c r="G212" s="27" t="s">
        <v>2626</v>
      </c>
      <c r="H212" s="149" t="s">
        <v>2690</v>
      </c>
      <c r="J212" s="27" t="s">
        <v>2628</v>
      </c>
      <c r="K212" s="148"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44194.385028472221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7" t="str">
        <f>HYPERLINK("#Integrante_3!A109","CAPACIDAD RESIDUAL")</f>
        <v>CAPACIDAD RESIDUAL</v>
      </c>
      <c r="F8" s="268"/>
      <c r="G8" s="269"/>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7" t="str">
        <f>HYPERLINK("#Integrante_3!A162","TALENTO HUMANO")</f>
        <v>TALENTO HUMANO</v>
      </c>
      <c r="F9" s="268"/>
      <c r="G9" s="269"/>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7" t="str">
        <f>HYPERLINK("#Integrante_3!F162","INFRAESTRUCTURA")</f>
        <v>INFRAESTRUCTURA</v>
      </c>
      <c r="F10" s="268"/>
      <c r="G10" s="269"/>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44194.385028472221</v>
      </c>
      <c r="W20" s="107">
        <f ca="1">NOW()</f>
        <v>44194.385028472221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6"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5"/>
      <c r="S175" s="19"/>
      <c r="T175" s="19"/>
      <c r="U175" s="19"/>
      <c r="V175" s="19"/>
      <c r="W175" s="19"/>
      <c r="X175" s="19"/>
      <c r="Y175" s="19"/>
      <c r="Z175" s="19"/>
      <c r="AA175" s="19"/>
      <c r="AB175" s="19"/>
    </row>
    <row r="176" spans="1:28" ht="23.25" x14ac:dyDescent="0.25">
      <c r="A176" s="9"/>
      <c r="B176" s="199"/>
      <c r="C176" s="200"/>
      <c r="D176" s="201"/>
      <c r="E176" s="165" t="s">
        <v>2621</v>
      </c>
      <c r="F176" s="165" t="s">
        <v>2622</v>
      </c>
      <c r="G176" s="165" t="s">
        <v>2623</v>
      </c>
      <c r="H176" s="5"/>
      <c r="I176" s="199"/>
      <c r="J176" s="200"/>
      <c r="K176" s="200"/>
      <c r="L176" s="201"/>
      <c r="M176" s="257"/>
      <c r="O176" s="8"/>
      <c r="Q176" s="19"/>
      <c r="R176" s="165" t="s">
        <v>2623</v>
      </c>
      <c r="S176" s="19"/>
      <c r="T176" s="19"/>
      <c r="U176" s="19"/>
      <c r="V176" s="19"/>
      <c r="W176" s="19"/>
      <c r="X176" s="19"/>
      <c r="Y176" s="19"/>
      <c r="Z176" s="19"/>
      <c r="AA176" s="19"/>
      <c r="AB176" s="19"/>
    </row>
    <row r="177" spans="1:28" ht="23.25" x14ac:dyDescent="0.25">
      <c r="A177" s="9"/>
      <c r="B177" s="248" t="s">
        <v>2670</v>
      </c>
      <c r="C177" s="248"/>
      <c r="D177" s="248"/>
      <c r="E177" s="24">
        <v>0.02</v>
      </c>
      <c r="F177" s="179"/>
      <c r="G177" s="180" t="str">
        <f>IF(F177&gt;0,SUM(E177+F177),"")</f>
        <v/>
      </c>
      <c r="H177" s="5"/>
      <c r="I177" s="245" t="s">
        <v>2674</v>
      </c>
      <c r="J177" s="246"/>
      <c r="K177" s="246"/>
      <c r="L177" s="247"/>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2" t="s">
        <v>2641</v>
      </c>
      <c r="C190" s="222"/>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44194.385028472221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7" t="str">
        <f>HYPERLINK("#Integrante_4!A109","CAPACIDAD RESIDUAL")</f>
        <v>CAPACIDAD RESIDUAL</v>
      </c>
      <c r="F8" s="268"/>
      <c r="G8" s="269"/>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7" t="str">
        <f>HYPERLINK("#Integrante_4!A162","TALENTO HUMANO")</f>
        <v>TALENTO HUMANO</v>
      </c>
      <c r="F9" s="268"/>
      <c r="G9" s="269"/>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7" t="str">
        <f>HYPERLINK("#Integrante_4!F162","INFRAESTRUCTURA")</f>
        <v>INFRAESTRUCTURA</v>
      </c>
      <c r="F10" s="268"/>
      <c r="G10" s="269"/>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44194.385028472221</v>
      </c>
      <c r="W20" s="107">
        <f ca="1">NOW()</f>
        <v>44194.385028472221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5"/>
      <c r="S177" s="19"/>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c r="O178" s="8"/>
      <c r="Q178" s="19"/>
      <c r="R178" s="165" t="s">
        <v>2623</v>
      </c>
      <c r="S178" s="19"/>
      <c r="T178" s="19"/>
      <c r="U178" s="19"/>
      <c r="V178" s="19"/>
      <c r="W178" s="19"/>
      <c r="X178" s="19"/>
      <c r="Y178" s="19"/>
      <c r="Z178" s="19"/>
      <c r="AA178" s="19"/>
      <c r="AB178" s="19"/>
    </row>
    <row r="179" spans="1:28" ht="23.25" x14ac:dyDescent="0.25">
      <c r="A179" s="9"/>
      <c r="B179" s="248" t="s">
        <v>2670</v>
      </c>
      <c r="C179" s="248"/>
      <c r="D179" s="248"/>
      <c r="E179" s="24">
        <v>0.02</v>
      </c>
      <c r="F179" s="179"/>
      <c r="G179" s="180" t="str">
        <f>IF(F179&gt;0,SUM(E179+F179),"")</f>
        <v/>
      </c>
      <c r="H179" s="5"/>
      <c r="I179" s="245" t="s">
        <v>2674</v>
      </c>
      <c r="J179" s="246"/>
      <c r="K179" s="246"/>
      <c r="L179" s="247"/>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44194.385028472221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7" t="str">
        <f>HYPERLINK("#Integrante_5!A109","CAPACIDAD RESIDUAL")</f>
        <v>CAPACIDAD RESIDUAL</v>
      </c>
      <c r="F8" s="268"/>
      <c r="G8" s="269"/>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7" t="str">
        <f>HYPERLINK("#Integrante_5!A162","TALENTO HUMANO")</f>
        <v>TALENTO HUMANO</v>
      </c>
      <c r="F9" s="268"/>
      <c r="G9" s="269"/>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7" t="str">
        <f>HYPERLINK("#Integrante_5!F162","INFRAESTRUCTURA")</f>
        <v>INFRAESTRUCTURA</v>
      </c>
      <c r="F10" s="268"/>
      <c r="G10" s="269"/>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44194.385028472221</v>
      </c>
      <c r="W20" s="107">
        <f ca="1">NOW()</f>
        <v>44194.385028472221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6"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5"/>
      <c r="T175" s="19"/>
      <c r="U175" s="19"/>
      <c r="V175" s="19"/>
      <c r="W175" s="19"/>
      <c r="X175" s="19"/>
      <c r="Y175" s="19"/>
      <c r="Z175" s="19"/>
      <c r="AA175" s="19"/>
      <c r="AB175" s="19"/>
    </row>
    <row r="176" spans="1:28" ht="23.25" x14ac:dyDescent="0.25">
      <c r="A176" s="9"/>
      <c r="B176" s="199"/>
      <c r="C176" s="200"/>
      <c r="D176" s="201"/>
      <c r="E176" s="165" t="s">
        <v>2621</v>
      </c>
      <c r="F176" s="165" t="s">
        <v>2622</v>
      </c>
      <c r="G176" s="165" t="s">
        <v>2623</v>
      </c>
      <c r="H176" s="5"/>
      <c r="I176" s="199"/>
      <c r="J176" s="200"/>
      <c r="K176" s="200"/>
      <c r="L176" s="201"/>
      <c r="M176" s="257"/>
      <c r="O176" s="8"/>
      <c r="Q176" s="19"/>
      <c r="R176" s="19"/>
      <c r="S176" s="165" t="s">
        <v>2623</v>
      </c>
      <c r="T176" s="19"/>
      <c r="U176" s="19"/>
      <c r="V176" s="19"/>
      <c r="W176" s="19"/>
      <c r="X176" s="19"/>
      <c r="Y176" s="19"/>
      <c r="Z176" s="19"/>
      <c r="AA176" s="19"/>
      <c r="AB176" s="19"/>
    </row>
    <row r="177" spans="1:28" ht="23.25" x14ac:dyDescent="0.25">
      <c r="A177" s="9"/>
      <c r="B177" s="248" t="s">
        <v>2670</v>
      </c>
      <c r="C177" s="248"/>
      <c r="D177" s="248"/>
      <c r="E177" s="24">
        <v>0.02</v>
      </c>
      <c r="F177" s="179"/>
      <c r="G177" s="180" t="str">
        <f>IF(F177&gt;0,SUM(E177+F177),"")</f>
        <v/>
      </c>
      <c r="H177" s="5"/>
      <c r="I177" s="245" t="s">
        <v>2672</v>
      </c>
      <c r="J177" s="246"/>
      <c r="K177" s="246"/>
      <c r="L177" s="247"/>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2" t="s">
        <v>2641</v>
      </c>
      <c r="C190" s="222"/>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3"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44194.385028472221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7" t="str">
        <f>HYPERLINK("#Integrante_6!A109","CAPACIDAD RESIDUAL")</f>
        <v>CAPACIDAD RESIDUAL</v>
      </c>
      <c r="F8" s="268"/>
      <c r="G8" s="269"/>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7" t="str">
        <f>HYPERLINK("#Integrante_6!A162","TALENTO HUMANO")</f>
        <v>TALENTO HUMANO</v>
      </c>
      <c r="F9" s="268"/>
      <c r="G9" s="269"/>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7" t="str">
        <f>HYPERLINK("#Integrante_6!F162","INFRAESTRUCTURA")</f>
        <v>INFRAESTRUCTURA</v>
      </c>
      <c r="F10" s="268"/>
      <c r="G10" s="269"/>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44194.385028472221</v>
      </c>
      <c r="W20" s="107">
        <f ca="1">NOW()</f>
        <v>44194.385028472221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c r="O178" s="8"/>
      <c r="Q178" s="19"/>
      <c r="R178" s="19"/>
      <c r="S178" s="165" t="s">
        <v>2623</v>
      </c>
      <c r="T178" s="19"/>
      <c r="U178" s="19"/>
      <c r="V178" s="19"/>
      <c r="W178" s="19"/>
      <c r="X178" s="19"/>
      <c r="Y178" s="19"/>
      <c r="Z178" s="19"/>
      <c r="AA178" s="19"/>
      <c r="AB178" s="19"/>
    </row>
    <row r="179" spans="1:28" ht="23.25" x14ac:dyDescent="0.25">
      <c r="A179" s="9"/>
      <c r="B179" s="248" t="s">
        <v>2670</v>
      </c>
      <c r="C179" s="248"/>
      <c r="D179" s="248"/>
      <c r="E179" s="24">
        <v>0.02</v>
      </c>
      <c r="F179" s="179"/>
      <c r="G179" s="180" t="str">
        <f>IF(F179&gt;0,SUM(E179+F179),"")</f>
        <v/>
      </c>
      <c r="H179" s="5"/>
      <c r="I179" s="245" t="s">
        <v>2672</v>
      </c>
      <c r="J179" s="246"/>
      <c r="K179" s="246"/>
      <c r="L179" s="247"/>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cavanza</cp:lastModifiedBy>
  <cp:lastPrinted>2020-12-11T17:12:38Z</cp:lastPrinted>
  <dcterms:created xsi:type="dcterms:W3CDTF">2020-10-14T21:57:42Z</dcterms:created>
  <dcterms:modified xsi:type="dcterms:W3CDTF">2020-12-29T14:14:39Z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